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8410" codeName="{51196F13-6AD0-C1B8-E2B4-A1F9AE17003E}"/>
  <workbookPr codeName="ThisWorkbook"/>
  <mc:AlternateContent xmlns:mc="http://schemas.openxmlformats.org/markup-compatibility/2006">
    <mc:Choice Requires="x15">
      <x15ac:absPath xmlns:x15ac="http://schemas.microsoft.com/office/spreadsheetml/2010/11/ac" url="/Users/kirkkm/Desktop/#ReadySetRut/"/>
    </mc:Choice>
  </mc:AlternateContent>
  <workbookProtection workbookAlgorithmName="SHA-512" workbookHashValue="/03D7yxEa1C4r1YtT16jD9S98Ehr8oh86aWAaSOQJTrdmFgriDaXyuK5dr3fDCkRxJMbercaoEDEnE5L32dAJA==" workbookSaltValue="0OnpRzvMIZwm50F7R3h4NQ==" workbookSpinCount="100000" lockStructure="1"/>
  <bookViews>
    <workbookView xWindow="0" yWindow="460" windowWidth="24000" windowHeight="9440"/>
  </bookViews>
  <sheets>
    <sheet name="Form" sheetId="1" r:id="rId1"/>
    <sheet name="Blank" sheetId="6" r:id="rId2"/>
    <sheet name="Sheet3" sheetId="7" state="hidden" r:id="rId3"/>
    <sheet name="Drop-Down Selections" sheetId="5" state="hidden" r:id="rId4"/>
  </sheets>
  <definedNames>
    <definedName name="AllMonth">'Drop-Down Selections'!$I$19:$I$31</definedName>
    <definedName name="Code">'Drop-Down Selections'!$A$1:$A$11</definedName>
    <definedName name="CurrentCompetency">'Drop-Down Selections'!$N$1:$N$5</definedName>
    <definedName name="EmplType">'Drop-Down Selections'!$A$24:$A$28</definedName>
    <definedName name="EmplType2">'Drop-Down Selections'!$A$30:$A$34</definedName>
    <definedName name="Expand_Reclass">'Drop-Down Selections'!$K$31:$K$33</definedName>
    <definedName name="IncreaseMonth">'Drop-Down Selections'!$I$5:$I$17</definedName>
    <definedName name="InitialYear">'Drop-Down Selections'!$K$1:$K$7</definedName>
    <definedName name="NewCompetency">'Drop-Down Selections'!$O$1:$O$5</definedName>
    <definedName name="NewECA">'Drop-Down Selections'!$K$21:$K$23</definedName>
    <definedName name="OldECA">'Drop-Down Selections'!$K$17:$K$19</definedName>
    <definedName name="Origination.Extension">'Drop-Down Selections'!$O$6:$O$8</definedName>
    <definedName name="Other">'Drop-Down Selections'!$K$25:$K$29</definedName>
    <definedName name="_xlnm.Print_Area" localSheetId="0">Form!$A$1:$J$102</definedName>
    <definedName name="Retention">'Drop-Down Selections'!$O$11:$O$13</definedName>
    <definedName name="Select_One__Drop_Down">'Drop-Down Selections'!$A$1:$A$9</definedName>
    <definedName name="Select_One_Drop_Down">'Drop-Down Selections'!$A$1:$A$9</definedName>
    <definedName name="Type">'Drop-Down Selections'!$A$15:$A$22</definedName>
    <definedName name="YearRevert">'Drop-Down Selections'!$K$9:$K$15</definedName>
    <definedName name="Yes_No">'Drop-Down Selections'!$I$1:$I$3</definedName>
  </definedNames>
  <calcPr calcId="162913" concurrentCalc="0"/>
  <extLst>
    <ext xmlns:x14="http://schemas.microsoft.com/office/spreadsheetml/2009/9/main" uri="{79F54976-1DA5-4618-B147-4CDE4B953A38}">
      <x14:workbookPr defaultImageDpi="330"/>
    </ex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34" i="1" l="1"/>
  <c r="D12" i="1"/>
  <c r="J41" i="1"/>
  <c r="F48" i="1"/>
  <c r="J38" i="1"/>
  <c r="J39" i="1"/>
  <c r="C52" i="1"/>
  <c r="F136" i="1" a="1"/>
  <c r="F136" i="1"/>
  <c r="E136" i="1" a="1"/>
  <c r="E136" i="1"/>
  <c r="D19" i="1"/>
  <c r="G34" i="1"/>
  <c r="I29" i="1"/>
  <c r="I30" i="1"/>
  <c r="J33" i="1"/>
  <c r="J27" i="1"/>
  <c r="D21" i="1"/>
  <c r="I31" i="1"/>
  <c r="I32" i="1"/>
  <c r="J23" i="1"/>
  <c r="F51" i="1"/>
  <c r="D136" i="1" a="1"/>
  <c r="D136" i="1"/>
  <c r="B136" i="1" a="1"/>
  <c r="B136" i="1"/>
  <c r="A35" i="1"/>
  <c r="A33" i="1"/>
  <c r="A25" i="1"/>
  <c r="A23" i="1"/>
  <c r="I19" i="1"/>
  <c r="J42" i="1"/>
  <c r="I20" i="1"/>
  <c r="D13" i="1"/>
  <c r="J44" i="1"/>
  <c r="I21" i="1"/>
  <c r="J45" i="1"/>
  <c r="I22" i="1"/>
  <c r="J14" i="1"/>
  <c r="D33" i="1"/>
  <c r="D32" i="1"/>
  <c r="C53" i="1"/>
  <c r="C418" i="1"/>
  <c r="C417" i="1"/>
  <c r="D23" i="1"/>
  <c r="D22" i="1"/>
  <c r="D15" i="1"/>
  <c r="C415" i="1"/>
  <c r="B415" i="1"/>
  <c r="C414" i="1"/>
  <c r="B418" i="1"/>
  <c r="B417" i="1"/>
  <c r="B416" i="1"/>
  <c r="F33" i="1"/>
  <c r="B414" i="1"/>
  <c r="B413" i="1"/>
  <c r="F23" i="1"/>
  <c r="A135" i="1" a="1"/>
  <c r="A135" i="1"/>
  <c r="A136" i="1" a="1"/>
  <c r="A136" i="1"/>
  <c r="C136" i="1"/>
  <c r="D14" i="1"/>
  <c r="C411" i="1"/>
  <c r="C412" i="1"/>
  <c r="B412" i="1"/>
  <c r="B411" i="1"/>
  <c r="B410" i="1"/>
  <c r="G14" i="1"/>
</calcChain>
</file>

<file path=xl/sharedStrings.xml><?xml version="1.0" encoding="utf-8"?>
<sst xmlns="http://schemas.openxmlformats.org/spreadsheetml/2006/main" count="868" uniqueCount="359">
  <si>
    <t>NAME:</t>
  </si>
  <si>
    <t>Source of Non-State Funds:</t>
  </si>
  <si>
    <t>PROPOSED EFFECTIVE DATE:</t>
  </si>
  <si>
    <t>Base</t>
  </si>
  <si>
    <t>Stipend/Supplement</t>
  </si>
  <si>
    <t>Base and Stipend/Supplement</t>
  </si>
  <si>
    <t xml:space="preserve">Dean/Vice Chancellor Approval: </t>
  </si>
  <si>
    <t>APPROVALS:</t>
  </si>
  <si>
    <t>EMPLOYEE TYPE:</t>
  </si>
  <si>
    <t>OHR Use Only</t>
  </si>
  <si>
    <t>(Type Title)</t>
  </si>
  <si>
    <t>Date</t>
  </si>
  <si>
    <t>CURRENT BASE SALARY:</t>
  </si>
  <si>
    <t>RECOMMENDED BASE SALARY:</t>
  </si>
  <si>
    <t>(Type Name)</t>
  </si>
  <si>
    <t xml:space="preserve">Prepared by: </t>
  </si>
  <si>
    <t xml:space="preserve">Lump Sum Payment </t>
  </si>
  <si>
    <t>Temporary Assignment</t>
  </si>
  <si>
    <t>Base and Lump Sum Payment</t>
  </si>
  <si>
    <t>Base and Temporary Assignment</t>
  </si>
  <si>
    <t>THE RECOMMENDED SALARY INCREASE IS APPLIED TO THE (SELECT ONE):</t>
  </si>
  <si>
    <t>To be completed by originating unit:</t>
  </si>
  <si>
    <t>REASON FOR INCREASE:</t>
  </si>
  <si>
    <t xml:space="preserve">Submission Instructions: </t>
  </si>
  <si>
    <t xml:space="preserve">TOTAL $$ AMOUNT OF STIPEND/SUPPLE. INCREASE FOR FISCAL YEAR: </t>
  </si>
  <si>
    <t>Compa-ratio/Market Index</t>
  </si>
  <si>
    <t>Employee Name</t>
  </si>
  <si>
    <t>Position #</t>
  </si>
  <si>
    <t>Salary</t>
  </si>
  <si>
    <t xml:space="preserve">TOTAL % INCREASE OF STIPEND/SUPPLEMENT FOR FISCAL YEAR: </t>
  </si>
  <si>
    <t xml:space="preserve">promotion process, UNC code compliance, UNC GA compliance, OSHR compliance and any local University procedures) </t>
  </si>
  <si>
    <t>Effective Date</t>
  </si>
  <si>
    <r>
      <rPr>
        <b/>
        <i/>
        <sz val="9"/>
        <rFont val="Arial Narrow"/>
        <family val="2"/>
      </rPr>
      <t>Note:</t>
    </r>
    <r>
      <rPr>
        <i/>
        <sz val="9"/>
        <rFont val="Arial Narrow"/>
        <family val="2"/>
      </rPr>
      <t xml:space="preserve">  Sources of Non-State Funds are usually grants, trust funds, endowments, medical faculty practice plan, etc. Do not enter account number (2-22222) here. </t>
    </r>
  </si>
  <si>
    <t>State $$</t>
  </si>
  <si>
    <t>Non-State $$:</t>
  </si>
  <si>
    <t>State $$:</t>
  </si>
  <si>
    <t>Funding Source(s):</t>
  </si>
  <si>
    <r>
      <rPr>
        <b/>
        <i/>
        <sz val="9"/>
        <rFont val="Arial Narrow"/>
        <family val="2"/>
      </rPr>
      <t>Note</t>
    </r>
    <r>
      <rPr>
        <i/>
        <sz val="9"/>
        <rFont val="Arial Narrow"/>
        <family val="2"/>
      </rPr>
      <t xml:space="preserve"> Include long-term stipends supplements with a duration of 9-months or greater, not task-based compensation such as course overload</t>
    </r>
  </si>
  <si>
    <t>RECOMMENDED STIPENDS/SUPPLEMENTS/TEMP ASSIGNMENTS: (post-June 30th cumulative)</t>
  </si>
  <si>
    <t xml:space="preserve">CUMULATIVE % INCREASE TO 6/30 TOTAL SALARY FOR FISCAL YEAR: </t>
  </si>
  <si>
    <t>CUMULATIVE $$ INCREASE TO 6/30 TOTAL SALARY FOR FISCAL YEAR :</t>
  </si>
  <si>
    <t>To find your designated OHR Consultant, visit HR Connect at http://hrconnect.unc.edu/</t>
  </si>
  <si>
    <t xml:space="preserve">AMOUNT OF INCREASE TO 6/30 STIPEND:  </t>
  </si>
  <si>
    <t xml:space="preserve">AMOUNT OF INCREASE TO 6/30 SALARY  </t>
  </si>
  <si>
    <t xml:space="preserve">PERCENT INCREASE TO 6/30 SALARY </t>
  </si>
  <si>
    <t>DEPT NAME &amp; DEPT #:</t>
  </si>
  <si>
    <t>Perm</t>
  </si>
  <si>
    <t>Temp</t>
  </si>
  <si>
    <t>Postdoc</t>
  </si>
  <si>
    <t>Answer here</t>
  </si>
  <si>
    <t>Are there comparable positions within the work unit?</t>
  </si>
  <si>
    <t>Has this employee been granted a salary increase earlier this fiscal year?</t>
  </si>
  <si>
    <t xml:space="preserve">     If yes, in what month was it granted?</t>
  </si>
  <si>
    <t xml:space="preserve">     For what reason was it granted?</t>
  </si>
  <si>
    <t>Yes</t>
  </si>
  <si>
    <t>No</t>
  </si>
  <si>
    <t>Equity Adjustment</t>
  </si>
  <si>
    <t>Labor Market Adjustment</t>
  </si>
  <si>
    <t>Prevailing Federal Wage Rate Adjustment</t>
  </si>
  <si>
    <t>REASON CODE:</t>
  </si>
  <si>
    <t>Select Competency Level for Current Position</t>
  </si>
  <si>
    <t>Select Competency Level for New Position</t>
  </si>
  <si>
    <t>Answer here - must be a whole number</t>
  </si>
  <si>
    <t>How many applicants were there?</t>
  </si>
  <si>
    <t>How many applicants were interviewed?</t>
  </si>
  <si>
    <t>What are the employee's current duties?</t>
  </si>
  <si>
    <t>What is the reason for the temporary assignment?</t>
  </si>
  <si>
    <t>When will the employee's salary revert?</t>
  </si>
  <si>
    <t>Is this the origination of a salary increase or the extension of a previous increase?</t>
  </si>
  <si>
    <t xml:space="preserve">     If an extension, when was the previous increase first approved?</t>
  </si>
  <si>
    <t>What competing salary was offered to the employee?</t>
  </si>
  <si>
    <t>What company/organization offered the salary?</t>
  </si>
  <si>
    <t>What unique or critical skills does the employee possess to justify his/her retention?</t>
  </si>
  <si>
    <t>If the reason for this request is "Prevailing Federal Wage Rate Adjustment," what is the prevailing federal wage rate?</t>
  </si>
  <si>
    <t>Contributing</t>
  </si>
  <si>
    <t>Journey</t>
  </si>
  <si>
    <t>Advanced</t>
  </si>
  <si>
    <t>Origination</t>
  </si>
  <si>
    <t>Extension</t>
  </si>
  <si>
    <t>Developing</t>
  </si>
  <si>
    <t>Applied</t>
  </si>
  <si>
    <t>Broadly Demonstrated</t>
  </si>
  <si>
    <t>January</t>
  </si>
  <si>
    <t>February</t>
  </si>
  <si>
    <t>March</t>
  </si>
  <si>
    <t>April</t>
  </si>
  <si>
    <t>May</t>
  </si>
  <si>
    <t>June</t>
  </si>
  <si>
    <t>July</t>
  </si>
  <si>
    <t>August</t>
  </si>
  <si>
    <t>September</t>
  </si>
  <si>
    <t>October</t>
  </si>
  <si>
    <t>November</t>
  </si>
  <si>
    <t>December</t>
  </si>
  <si>
    <t>Accountant</t>
  </si>
  <si>
    <t>Accounting Director</t>
  </si>
  <si>
    <t>Accounting Manager</t>
  </si>
  <si>
    <t>Accounting Technician</t>
  </si>
  <si>
    <t>Administrative Support Associate</t>
  </si>
  <si>
    <t>Administrative Support Specialist</t>
  </si>
  <si>
    <t>Administrative Support Supervisor</t>
  </si>
  <si>
    <t>Agricultural/Horticultural Specialist</t>
  </si>
  <si>
    <t>Aircraft Maintenance Specialist</t>
  </si>
  <si>
    <t>Aircraft Operations Supervisor</t>
  </si>
  <si>
    <t>Aircraft Pilot</t>
  </si>
  <si>
    <t>Architect</t>
  </si>
  <si>
    <t>Arts Production Specialist</t>
  </si>
  <si>
    <t>Audit Manager</t>
  </si>
  <si>
    <t>Auditor</t>
  </si>
  <si>
    <t>Broadcast &amp; Emerging Media Eng Mgr</t>
  </si>
  <si>
    <t>Broadcast &amp; Emerging Media Eng Spec</t>
  </si>
  <si>
    <t>Broadcast &amp; Emerging Media Eng Tech</t>
  </si>
  <si>
    <t>Broadcast &amp; Emerging Media Manager</t>
  </si>
  <si>
    <t>Broadcast &amp; Emerging Media Specialist</t>
  </si>
  <si>
    <t>Broadcast &amp; Emerging Media Technician</t>
  </si>
  <si>
    <t>Budget Analyst</t>
  </si>
  <si>
    <t>Budget Manager</t>
  </si>
  <si>
    <t>Building Environmental Services Manager</t>
  </si>
  <si>
    <t>Building Environmental Services Supv</t>
  </si>
  <si>
    <t>Building Environmental Services Tech</t>
  </si>
  <si>
    <t>Business And Technology Applic Analyst</t>
  </si>
  <si>
    <t>Business And Technology Applic Specl</t>
  </si>
  <si>
    <t>Business And Technology Applic Tech</t>
  </si>
  <si>
    <t>Business Manager</t>
  </si>
  <si>
    <t>Business Officer</t>
  </si>
  <si>
    <t>Business Services Coordinator</t>
  </si>
  <si>
    <t>Business Systems Analyst</t>
  </si>
  <si>
    <t>Business Systems Manager</t>
  </si>
  <si>
    <t>Curatorial Director</t>
  </si>
  <si>
    <t>Curatorial Specialist</t>
  </si>
  <si>
    <t>Curatorial Technician</t>
  </si>
  <si>
    <t>Dental Assistant</t>
  </si>
  <si>
    <t>Dental Hygienist</t>
  </si>
  <si>
    <t>Dental Technician</t>
  </si>
  <si>
    <t>Dentist</t>
  </si>
  <si>
    <t>Early Childhood Development Practitioner</t>
  </si>
  <si>
    <t>Educational Consultant</t>
  </si>
  <si>
    <t>Electronics Specialist</t>
  </si>
  <si>
    <t>Electronics Supervisor</t>
  </si>
  <si>
    <t>Energy Utilities Specialist</t>
  </si>
  <si>
    <t>Energy Utilities Supervisor</t>
  </si>
  <si>
    <t>Energy Utilities Technician</t>
  </si>
  <si>
    <t>Engineer (Metropolitan Rates)</t>
  </si>
  <si>
    <t>Engineering Assistant</t>
  </si>
  <si>
    <t>Engineering Director</t>
  </si>
  <si>
    <t>Engineering/Architectural Manager</t>
  </si>
  <si>
    <t>Engineering/Architectural Supervisor (Metropolitan Rates)</t>
  </si>
  <si>
    <t>Engineering/Architectural Technician</t>
  </si>
  <si>
    <t>Environmental Health And Safety Prof</t>
  </si>
  <si>
    <t>Environmental Health And Safety Tech</t>
  </si>
  <si>
    <t>Environmental Hlth &amp; Safety Mgr/Consult</t>
  </si>
  <si>
    <t>Environmental Specialist</t>
  </si>
  <si>
    <t>Executive Assistant</t>
  </si>
  <si>
    <t>Facilities Superintendent</t>
  </si>
  <si>
    <t>Facility Maintenance Supervisor</t>
  </si>
  <si>
    <t>Facility Maintenance Tech - Bldg Trades</t>
  </si>
  <si>
    <t>Facility Maintenance Tech - Mech Trades</t>
  </si>
  <si>
    <t>Facility Planner</t>
  </si>
  <si>
    <t>Financial Analyst</t>
  </si>
  <si>
    <t>Financial Manager</t>
  </si>
  <si>
    <t>Food Services Manager</t>
  </si>
  <si>
    <t>Food Services Supervisor</t>
  </si>
  <si>
    <t>Food Services Technician</t>
  </si>
  <si>
    <t>Geologist/Hydrogeologist</t>
  </si>
  <si>
    <t>Golf Professional</t>
  </si>
  <si>
    <t>High Voltage Distribution Specialist</t>
  </si>
  <si>
    <t>High Voltage Distribution Supervisor</t>
  </si>
  <si>
    <t>Human Resources Consultant</t>
  </si>
  <si>
    <t>Human Resources Manager</t>
  </si>
  <si>
    <t>Human Resources Specialist</t>
  </si>
  <si>
    <t>Human Services Manager</t>
  </si>
  <si>
    <t>Human Services Practitioner</t>
  </si>
  <si>
    <t>Human Services Program Consultant</t>
  </si>
  <si>
    <t>Human Services Program Support Tech</t>
  </si>
  <si>
    <t>Human Services Supervisor</t>
  </si>
  <si>
    <t>Information Technology Director</t>
  </si>
  <si>
    <t>Information Technology Manager</t>
  </si>
  <si>
    <t>Interior Designer</t>
  </si>
  <si>
    <t>IT Operations Analyst</t>
  </si>
  <si>
    <t>IT Operations Technician</t>
  </si>
  <si>
    <t>IT Project Analyst / Manager</t>
  </si>
  <si>
    <t>IT Project Program Manager</t>
  </si>
  <si>
    <t>IT Security Specialist</t>
  </si>
  <si>
    <t>Laboratory Assistant</t>
  </si>
  <si>
    <t>Landscape Architect</t>
  </si>
  <si>
    <t>Legal Specialist</t>
  </si>
  <si>
    <t>Licensed Practical Nurse</t>
  </si>
  <si>
    <t>Medical and Health Program Consultant</t>
  </si>
  <si>
    <t>Medical Diagnostic Specialist</t>
  </si>
  <si>
    <t>Medical Diagnostic Technician</t>
  </si>
  <si>
    <t>Medical Lab Technologist/Specialist</t>
  </si>
  <si>
    <t>Medical Laboratory Supervisor</t>
  </si>
  <si>
    <t>Medical Laboratory Technician</t>
  </si>
  <si>
    <t>Medical Record Manager</t>
  </si>
  <si>
    <t>Medical Support Technician</t>
  </si>
  <si>
    <t>Medical Therapeutic Specialist</t>
  </si>
  <si>
    <t>Medical Therapy Technician/Assistant</t>
  </si>
  <si>
    <t>Medical/Nursing Assistant</t>
  </si>
  <si>
    <t>Multi-Media Technician</t>
  </si>
  <si>
    <t>Networking Analyst</t>
  </si>
  <si>
    <t>Networking Specialist</t>
  </si>
  <si>
    <t>Networking Technician</t>
  </si>
  <si>
    <t>Nurse Consultant</t>
  </si>
  <si>
    <t>Nurse Director</t>
  </si>
  <si>
    <t>Nurse Practitioner</t>
  </si>
  <si>
    <t>Nurse Supervisor</t>
  </si>
  <si>
    <t>Nutrition Assistant</t>
  </si>
  <si>
    <t>Nutrition Specialist</t>
  </si>
  <si>
    <t>Paralegal</t>
  </si>
  <si>
    <t>Paralegal Administrator</t>
  </si>
  <si>
    <t>Performing Artist</t>
  </si>
  <si>
    <t>Pharmacist</t>
  </si>
  <si>
    <t>Pharmacy Technician</t>
  </si>
  <si>
    <t>Physician Assistant</t>
  </si>
  <si>
    <t>Planner</t>
  </si>
  <si>
    <t>Print /Document Services Supervisor</t>
  </si>
  <si>
    <t>Print/Document Services Technician</t>
  </si>
  <si>
    <t>Professional Nurse</t>
  </si>
  <si>
    <t>Property Security Officer</t>
  </si>
  <si>
    <t>Property Security Supervisor</t>
  </si>
  <si>
    <t>Psychology Associate</t>
  </si>
  <si>
    <t>Public Communication Specialist</t>
  </si>
  <si>
    <t>Public Safety Manager (Metropolitan Rates)</t>
  </si>
  <si>
    <t>Public Safety Officer (Metropolitan Rates)</t>
  </si>
  <si>
    <t>Public Safety Supervisor (Metropolitan Rates)</t>
  </si>
  <si>
    <t xml:space="preserve">Public Safety Telecommunicator (Metropolitan Rates) </t>
  </si>
  <si>
    <t xml:space="preserve">Public Safety Telecommunicator Supervisor (Metropolitan Rates) </t>
  </si>
  <si>
    <t>Purchasing Manager</t>
  </si>
  <si>
    <t>Purchasing Specialist</t>
  </si>
  <si>
    <t>Research Operations Manager</t>
  </si>
  <si>
    <t>Research Specialist</t>
  </si>
  <si>
    <t>Research Technician</t>
  </si>
  <si>
    <t>Research Vessel Captain</t>
  </si>
  <si>
    <t>Social Work Practitioner</t>
  </si>
  <si>
    <t>Social Work Supervisor</t>
  </si>
  <si>
    <t>Social/clinical Research Assistant</t>
  </si>
  <si>
    <t>Social/clinical Research Manager</t>
  </si>
  <si>
    <t>Social/clinical Research Specialist</t>
  </si>
  <si>
    <t>Specialty Trades Technician</t>
  </si>
  <si>
    <t>Student Services Specialist</t>
  </si>
  <si>
    <t>Support Services Associate</t>
  </si>
  <si>
    <t>Support Services Supervisor</t>
  </si>
  <si>
    <t>Systems Programmer / Analyst</t>
  </si>
  <si>
    <t>Systems Programmer / Specialist</t>
  </si>
  <si>
    <t>Technology Support Analyst</t>
  </si>
  <si>
    <t>Technology Support Specialist</t>
  </si>
  <si>
    <t>Technology Support Technician</t>
  </si>
  <si>
    <t>Training Specialist</t>
  </si>
  <si>
    <t>Translator</t>
  </si>
  <si>
    <t>Transportation Supervisor</t>
  </si>
  <si>
    <t>Turf/Agricultural Program Manager</t>
  </si>
  <si>
    <t>University Librarian</t>
  </si>
  <si>
    <t>University Library Specialist</t>
  </si>
  <si>
    <t>University Library Technician</t>
  </si>
  <si>
    <t>University Program Associate</t>
  </si>
  <si>
    <t>University Program Manager</t>
  </si>
  <si>
    <t>University Program Specialist</t>
  </si>
  <si>
    <t>Utilities Plant Operator</t>
  </si>
  <si>
    <t>Utilities Plant Supervisor</t>
  </si>
  <si>
    <t>Vehicle/Equipment Operator</t>
  </si>
  <si>
    <t>Vehicle/Equipment Repair Tech Supv</t>
  </si>
  <si>
    <t>Vehicle/Equipment Repair Technician</t>
  </si>
  <si>
    <t>Visual Arts Specialist</t>
  </si>
  <si>
    <t>Enter Current Rank/Title</t>
  </si>
  <si>
    <t>Select Current Title From Drop-Down List</t>
  </si>
  <si>
    <t>CLASS TITLES</t>
  </si>
  <si>
    <t>MIN</t>
  </si>
  <si>
    <t>MAX</t>
  </si>
  <si>
    <t xml:space="preserve"> </t>
  </si>
  <si>
    <t>Enter New Rank/Title</t>
  </si>
  <si>
    <t>Select New Title From Drop-Down List</t>
  </si>
  <si>
    <r>
      <t xml:space="preserve">DO NOT COMPLETE THIS SECTION UNTIL YOU HAVE SELECTED AN INCREASE TYPE ABOVE (ROW 11), WHICH WILL DETERMINE WHAT QUESTIONS APPEAR IN THIS SECTION.
</t>
    </r>
    <r>
      <rPr>
        <b/>
        <sz val="12"/>
        <color rgb="FFFF0000"/>
        <rFont val="Arial Narrow"/>
        <family val="2"/>
      </rPr>
      <t xml:space="preserve">CAUTION: 
</t>
    </r>
    <r>
      <rPr>
        <b/>
        <sz val="12"/>
        <rFont val="Arial Narrow"/>
        <family val="2"/>
      </rPr>
      <t xml:space="preserve">
If you go back and change the increase type in row 11, any information you have entered into the justification block will be deleted, and the questions will be replaced with new ones. </t>
    </r>
  </si>
  <si>
    <t>Select One (Drop-Down)</t>
  </si>
  <si>
    <t xml:space="preserve">Select One (Drop-Down) </t>
  </si>
  <si>
    <t xml:space="preserve">Month (Drop-Down) </t>
  </si>
  <si>
    <t xml:space="preserve">Year (Drop-Down) </t>
  </si>
  <si>
    <t>Archives and Records Professional</t>
  </si>
  <si>
    <t xml:space="preserve">By checking this box, the preparer certifies that all existing institutional policies and procedures for employment decisions have been followed (i.e. employment approvals, tenure and </t>
  </si>
  <si>
    <r>
      <t>STIPENDS/SUPPLEMENTS/TEMP ASSIGNMENTS</t>
    </r>
    <r>
      <rPr>
        <b/>
        <sz val="9"/>
        <rFont val="Arial Narrow"/>
        <family val="2"/>
      </rPr>
      <t>:</t>
    </r>
  </si>
  <si>
    <t>Temporary</t>
  </si>
  <si>
    <t>=IF(E15&lt;&gt;"Enter $$$",ROUND(E15/D81,0),"Enter $$$")</t>
  </si>
  <si>
    <t>June 30th Full-Time Equivalent Rate (0.00-1.00)</t>
  </si>
  <si>
    <t>Current Full-Time Equivalent Rate (0.00-1.00)</t>
  </si>
  <si>
    <t>Requested Full-Time Equivalent Rate (0.00-1.00)</t>
  </si>
  <si>
    <t>Temp to Perm</t>
  </si>
  <si>
    <t>External Offer</t>
  </si>
  <si>
    <t>Preemptive</t>
  </si>
  <si>
    <t>2b - Temporary adjustment related to an increase in job duties or responsibilities; salary will revert when temporary duties cease</t>
  </si>
  <si>
    <t>Other (Explain Below)</t>
  </si>
  <si>
    <t>For what reason is this request being made?</t>
  </si>
  <si>
    <t>If "Other" reason selected above, why is this request being made?</t>
  </si>
  <si>
    <t>3 - Retention</t>
  </si>
  <si>
    <t>SCHOOL/DIVISION:</t>
  </si>
  <si>
    <t>EMPLOYEE STATUS:</t>
  </si>
  <si>
    <t xml:space="preserve">     If yes, explain how this individual was selected for the additional duties or reclassification over the other employees:</t>
  </si>
  <si>
    <t>Are there other similarly situated employees in the work unit (based on role or job classification) that might have also been considered for the proposed additional duties or reclassification?</t>
  </si>
  <si>
    <t>CURRENT (POST 6/30) STIPENDS/ SUPPLEMENTS/TEMP ASSIGNMENTS:</t>
  </si>
  <si>
    <t>PERCENT INCREASE TO 6/30 STIPEND:</t>
  </si>
  <si>
    <t>AMOUNT OF INCREASE TO CURRENT SALARY:</t>
  </si>
  <si>
    <t>PERCENT INCREASE TO CURRENT SALARY:</t>
  </si>
  <si>
    <t>PERCENT INCREASE TO CURRENT STIPEND:</t>
  </si>
  <si>
    <t>AMOUNT OF INCREASE TO CURRENT STIPEND:</t>
  </si>
  <si>
    <t>For what reason was it granted?</t>
  </si>
  <si>
    <t>Please indicate the highest degree earned by the employee and the major of study (e.g., Master’s in International Studies)?</t>
  </si>
  <si>
    <t>Please indicate the number of years of directly-related experience to the position: (e.g., 6 months, 1 year, 6 years)?</t>
  </si>
  <si>
    <t>1a - Internal Competitive Event - Employee applies for an internally recruited job vacancy, is selected competitively, and changes jobs to a different position</t>
  </si>
  <si>
    <t>1b - External Competitive Event - Employee applies for an externally recruited job vacancy, is selected competitively, and changes jobs to a different position</t>
  </si>
  <si>
    <t>12 - Other (must explain in comments)</t>
  </si>
  <si>
    <t>2a - Increase in job duties or responsibilities; includes reclassification of branch/role</t>
  </si>
  <si>
    <t>4a - Career progression adjustments for demonstrated employee competencies (Ex., Developing to Applied)</t>
  </si>
  <si>
    <t>4b - Reclassification of position competency level (Ex. Journey to Advanced)</t>
  </si>
  <si>
    <t>EHRA Non-Faculty Increases: Email form to the EHRA Non-Faculty HR unit at EPAnfsalaryrequest@unc.edu. For questions, contact your designated OHR Consultant.</t>
  </si>
  <si>
    <t>SELECT NEW RANK / TITLE / SHRACLASS (Drop-Down)</t>
  </si>
  <si>
    <t>NEW ASSIGNED MARKET RATE (SHRA ONLY)</t>
  </si>
  <si>
    <t>SELECT NEW COMPETENCY LEVEL (SHRA ONLY) (Drop-Down)</t>
  </si>
  <si>
    <t>Competency Level Range (SHRA)</t>
  </si>
  <si>
    <t xml:space="preserve">Market Rate (SHRA)/Reference Rate (EHRA NF) </t>
  </si>
  <si>
    <t xml:space="preserve">Compa-ratio (EHRA)/Market Index (SHRA) </t>
  </si>
  <si>
    <t>Market Rate (SHRA)/Reference Rate (EHRA NF)</t>
  </si>
  <si>
    <t xml:space="preserve">Hiring Range (SHRA Competitive Recruitments) </t>
  </si>
  <si>
    <t>Please provide appropriate equity comparisons (Equity Pay Report for SHRA may be attached instead)</t>
  </si>
  <si>
    <t>Competency Level (SHRA)</t>
  </si>
  <si>
    <t>EMPLID:</t>
  </si>
  <si>
    <t>Name &amp; EMPLID:</t>
  </si>
  <si>
    <t>Job Family Level Range (EHRA)</t>
  </si>
  <si>
    <t>EHRA Non-Faculty</t>
  </si>
  <si>
    <t>SHRA</t>
  </si>
  <si>
    <t>SHRA to EHRA</t>
  </si>
  <si>
    <t>EHRA to SHRA</t>
  </si>
  <si>
    <t xml:space="preserve">Department / Center Head Approval: </t>
  </si>
  <si>
    <t>DEPARTMENT CERTIFICATION:</t>
  </si>
  <si>
    <t>What are the old duties?</t>
  </si>
  <si>
    <t>What are the new duties?</t>
  </si>
  <si>
    <t>What was the employee's former competency assessment rating?</t>
  </si>
  <si>
    <t>What is the employee's new competency assessment rating?</t>
  </si>
  <si>
    <t>Expansion of Duties</t>
  </si>
  <si>
    <t>Reclassification</t>
  </si>
  <si>
    <t>PROVIDE ANY ADDITIONAL CONTEXT OR EXPLANATION HERE:</t>
  </si>
  <si>
    <t>What new, temporary duties have been added?</t>
  </si>
  <si>
    <t>Please discuss proposed salary placement Relevant to positions listed above.</t>
  </si>
  <si>
    <t xml:space="preserve">Central Office Approval: </t>
  </si>
  <si>
    <t>SHRA Competitive Hire Increases: Send form to your designated Employment Consultant.</t>
  </si>
  <si>
    <t xml:space="preserve">SHRA: List all relevant comparison positions in same branch/role/competency. </t>
  </si>
  <si>
    <t>EHRA NF: List relevant comparison positions in the same job family/level</t>
  </si>
  <si>
    <t>All other SHRA increases: Send form to your designated OHR Classification and Compensation Consultant. For questions, contact your designated OHR Consultant.</t>
  </si>
  <si>
    <t>Please discuss proposed salary placement relevant to positions listed above.</t>
  </si>
  <si>
    <t>Is this an expansion of duties only or classification change?</t>
  </si>
  <si>
    <t>Enter Position Nbr:</t>
  </si>
  <si>
    <t>SELECT CURRENT RANK / TITLE / SHRACLASS (Drop-Down):</t>
  </si>
  <si>
    <t>SELECT CURRENT COMPETENCY LEVEL (SHRA ONLY) (Drop-Down):</t>
  </si>
  <si>
    <t>CURRENT ASSIGNED MARKET RATE (SHRA ONLY):</t>
  </si>
  <si>
    <t>Social/Clinical Research Assistant</t>
  </si>
  <si>
    <t>Social/Clinical Research Manager</t>
  </si>
  <si>
    <t>Social/Clinical Research Specialist</t>
  </si>
  <si>
    <t>6/30 BASE SALARY (INCLUDE SHRA LSI)</t>
  </si>
  <si>
    <t>Current Assigned Market Rate</t>
  </si>
  <si>
    <t>PROVIDE ANY ADDITIONAL CONTEXT OR EXPLANATION HERE TO JUSTIFY THE REQUESTED SALARY:</t>
  </si>
  <si>
    <t>Public Safety Telecommunicator Supervisor (Metropolitan Rates)</t>
  </si>
  <si>
    <t>Revision Date: 11/7/18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</si>
</sst>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quot;$&quot;#,##0_);\(&quot;$&quot;#,##0\)"/>
    <numFmt numFmtId="7" formatCode="&quot;$&quot;#,##0.00_);\(&quot;$&quot;#,##0.00\)"/>
    <numFmt numFmtId="44" formatCode="_(&quot;$&quot;* #,##0.00_);_(&quot;$&quot;* \(#,##0.00\);_(&quot;$&quot;* &quot;-&quot;??_);_(@_)"/>
    <numFmt numFmtId="164" formatCode="&quot;$&quot;#,##0"/>
    <numFmt numFmtId="165" formatCode="mmmm\ yyyy;@"/>
    <numFmt numFmtId="166" formatCode="_(&quot;$&quot;* #,##0_);_(&quot;$&quot;* \(#,##0\);_(&quot;$&quot;* &quot;-&quot;??_);_(@_)"/>
    <numFmt numFmtId="167" formatCode="[$-F800]dddd\,\ mmmm\ dd\,\ yyyy"/>
  </numFmts>
  <fonts count="41" x14ac:knownFonts="1">
    <font>
      <sz val="11"/>
      <color theme="1"/>
      <name val="Calibri"/>
      <family val="2"/>
      <scheme val="minor"/>
    </font>
    <font>
      <sz val="10"/>
      <name val="Arial Narrow"/>
      <family val="2"/>
    </font>
    <font>
      <b/>
      <sz val="9"/>
      <name val="Arial Narrow"/>
      <family val="2"/>
    </font>
    <font>
      <sz val="9"/>
      <name val="Arial Narrow"/>
      <family val="2"/>
    </font>
    <font>
      <sz val="8"/>
      <name val="Arial Narrow"/>
      <family val="2"/>
    </font>
    <font>
      <b/>
      <sz val="8"/>
      <name val="Arial Narrow"/>
      <family val="2"/>
    </font>
    <font>
      <b/>
      <sz val="9"/>
      <color indexed="8"/>
      <name val="Arial Narrow"/>
      <family val="2"/>
    </font>
    <font>
      <b/>
      <u/>
      <sz val="9"/>
      <name val="Arial Narrow"/>
      <family val="2"/>
    </font>
    <font>
      <b/>
      <u/>
      <sz val="12"/>
      <name val="Arial Narrow"/>
      <family val="2"/>
    </font>
    <font>
      <b/>
      <u/>
      <sz val="10"/>
      <name val="Arial Narrow"/>
      <family val="2"/>
    </font>
    <font>
      <b/>
      <sz val="10"/>
      <name val="Arial Narrow"/>
      <family val="2"/>
    </font>
    <font>
      <i/>
      <sz val="9"/>
      <name val="Arial Narrow"/>
      <family val="2"/>
    </font>
    <font>
      <b/>
      <i/>
      <sz val="9"/>
      <name val="Arial Narrow"/>
      <family val="2"/>
    </font>
    <font>
      <b/>
      <i/>
      <sz val="8"/>
      <name val="Arial Narrow"/>
      <family val="2"/>
    </font>
    <font>
      <b/>
      <sz val="10"/>
      <color rgb="FFFF0000"/>
      <name val="Arial Narrow"/>
      <family val="2"/>
    </font>
    <font>
      <sz val="9"/>
      <color theme="1"/>
      <name val="Arial Narrow"/>
      <family val="2"/>
    </font>
    <font>
      <b/>
      <sz val="9"/>
      <color rgb="FFFF0000"/>
      <name val="Arial Narrow"/>
      <family val="2"/>
    </font>
    <font>
      <sz val="11"/>
      <color theme="1"/>
      <name val="Calibri"/>
      <family val="2"/>
      <scheme val="minor"/>
    </font>
    <font>
      <b/>
      <sz val="10"/>
      <color rgb="FF008000"/>
      <name val="Arial Narrow"/>
      <family val="2"/>
    </font>
    <font>
      <i/>
      <sz val="9"/>
      <color theme="4" tint="0.79998168889431442"/>
      <name val="Arial Narrow"/>
      <family val="2"/>
    </font>
    <font>
      <b/>
      <sz val="9"/>
      <color rgb="FFFFFF99"/>
      <name val="Arial Narrow"/>
      <family val="2"/>
    </font>
    <font>
      <b/>
      <sz val="9"/>
      <color theme="1"/>
      <name val="Arial Narrow"/>
      <family val="2"/>
    </font>
    <font>
      <b/>
      <sz val="12"/>
      <color theme="1"/>
      <name val="Calibri"/>
      <family val="2"/>
      <scheme val="minor"/>
    </font>
    <font>
      <sz val="11"/>
      <color rgb="FF000000"/>
      <name val="Calibri"/>
      <family val="2"/>
      <scheme val="minor"/>
    </font>
    <font>
      <sz val="10"/>
      <color theme="1"/>
      <name val="Calibri"/>
      <family val="2"/>
      <scheme val="minor"/>
    </font>
    <font>
      <sz val="11"/>
      <color rgb="FF000000"/>
      <name val="Calibri"/>
      <family val="2"/>
    </font>
    <font>
      <b/>
      <sz val="12"/>
      <name val="Arial Narrow"/>
      <family val="2"/>
    </font>
    <font>
      <b/>
      <sz val="12"/>
      <color rgb="FFFF0000"/>
      <name val="Arial Narrow"/>
      <family val="2"/>
    </font>
    <font>
      <sz val="9"/>
      <color theme="4" tint="0.79998168889431442"/>
      <name val="Arial Narrow"/>
      <family val="2"/>
    </font>
    <font>
      <sz val="9"/>
      <color rgb="FFCCFFCC"/>
      <name val="Arial Narrow"/>
      <family val="2"/>
    </font>
    <font>
      <sz val="9"/>
      <color theme="0"/>
      <name val="Arial Narrow"/>
      <family val="2"/>
    </font>
    <font>
      <sz val="9"/>
      <color rgb="FFFFFF99"/>
      <name val="Arial Narrow"/>
      <family val="2"/>
    </font>
    <font>
      <sz val="9"/>
      <color rgb="FFCCFFFF"/>
      <name val="Arial Narrow"/>
      <family val="2"/>
    </font>
    <font>
      <b/>
      <sz val="9"/>
      <color rgb="FFCCFFFF"/>
      <name val="Arial Narrow"/>
      <family val="2"/>
    </font>
    <font>
      <sz val="9"/>
      <color theme="8" tint="0.79998168889431442"/>
      <name val="Arial Narrow"/>
      <family val="2"/>
    </font>
    <font>
      <b/>
      <i/>
      <sz val="9"/>
      <color theme="4" tint="0.79998168889431442"/>
      <name val="Arial Narrow"/>
      <family val="2"/>
    </font>
    <font>
      <b/>
      <sz val="9"/>
      <color rgb="FFCCFFCC"/>
      <name val="Arial Narrow"/>
      <family val="2"/>
    </font>
    <font>
      <sz val="11"/>
      <name val="Calibri"/>
      <family val="2"/>
      <scheme val="minor"/>
    </font>
    <font>
      <b/>
      <sz val="9"/>
      <color theme="0"/>
      <name val="Arial Narrow"/>
      <family val="2"/>
    </font>
    <font>
      <sz val="10"/>
      <color theme="0"/>
      <name val="Arial Narrow"/>
      <family val="2"/>
    </font>
    <font>
      <b/>
      <sz val="11"/>
      <color theme="1"/>
      <name val="Calibri"/>
      <family val="2"/>
      <scheme val="minor"/>
    </font>
  </fonts>
  <fills count="15">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rgb="FFFFFF99"/>
        <bgColor indexed="64"/>
      </patternFill>
    </fill>
    <fill>
      <patternFill patternType="solid">
        <fgColor rgb="FFCCFFCC"/>
        <bgColor indexed="64"/>
      </patternFill>
    </fill>
    <fill>
      <patternFill patternType="solid">
        <fgColor rgb="FFFFCCFF"/>
        <bgColor indexed="64"/>
      </patternFill>
    </fill>
    <fill>
      <patternFill patternType="solid">
        <fgColor rgb="FF6699FF"/>
        <bgColor indexed="64"/>
      </patternFill>
    </fill>
    <fill>
      <patternFill patternType="solid">
        <fgColor theme="2"/>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4" tint="0.79998168889431442"/>
        <bgColor indexed="64"/>
      </patternFill>
    </fill>
    <fill>
      <patternFill patternType="solid">
        <fgColor rgb="FFCCCCFF"/>
        <bgColor indexed="64"/>
      </patternFill>
    </fill>
    <fill>
      <patternFill patternType="solid">
        <fgColor rgb="FFFFFFCC"/>
        <bgColor rgb="FF000000"/>
      </patternFill>
    </fill>
    <fill>
      <patternFill patternType="solid">
        <fgColor theme="0"/>
        <bgColor indexed="64"/>
      </patternFill>
    </fill>
  </fills>
  <borders count="62">
    <border>
      <left/>
      <right/>
      <top/>
      <bottom/>
      <diagonal/>
    </border>
    <border>
      <left/>
      <right/>
      <top/>
      <bottom style="thin">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right/>
      <top style="thin">
        <color auto="1"/>
      </top>
      <bottom style="thin">
        <color auto="1"/>
      </bottom>
      <diagonal/>
    </border>
    <border>
      <left style="medium">
        <color auto="1"/>
      </left>
      <right/>
      <top style="medium">
        <color auto="1"/>
      </top>
      <bottom/>
      <diagonal/>
    </border>
    <border>
      <left/>
      <right/>
      <top style="medium">
        <color auto="1"/>
      </top>
      <bottom style="thin">
        <color auto="1"/>
      </bottom>
      <diagonal/>
    </border>
    <border>
      <left style="medium">
        <color auto="1"/>
      </left>
      <right style="medium">
        <color auto="1"/>
      </right>
      <top style="medium">
        <color auto="1"/>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top style="thin">
        <color auto="1"/>
      </top>
      <bottom/>
      <diagonal/>
    </border>
    <border>
      <left style="medium">
        <color auto="1"/>
      </left>
      <right/>
      <top style="thin">
        <color auto="1"/>
      </top>
      <bottom/>
      <diagonal/>
    </border>
    <border>
      <left style="medium">
        <color auto="1"/>
      </left>
      <right/>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medium">
        <color auto="1"/>
      </right>
      <top style="medium">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right style="medium">
        <color auto="1"/>
      </right>
      <top style="thin">
        <color auto="1"/>
      </top>
      <bottom/>
      <diagonal/>
    </border>
    <border>
      <left/>
      <right style="thin">
        <color auto="1"/>
      </right>
      <top/>
      <bottom style="medium">
        <color auto="1"/>
      </bottom>
      <diagonal/>
    </border>
    <border>
      <left style="thin">
        <color auto="1"/>
      </left>
      <right/>
      <top style="medium">
        <color auto="1"/>
      </top>
      <bottom style="thin">
        <color auto="1"/>
      </bottom>
      <diagonal/>
    </border>
    <border>
      <left/>
      <right/>
      <top/>
      <bottom style="thick">
        <color auto="1"/>
      </bottom>
      <diagonal/>
    </border>
    <border>
      <left/>
      <right style="medium">
        <color auto="1"/>
      </right>
      <top/>
      <bottom style="thick">
        <color auto="1"/>
      </bottom>
      <diagonal/>
    </border>
    <border>
      <left/>
      <right/>
      <top style="thick">
        <color auto="1"/>
      </top>
      <bottom/>
      <diagonal/>
    </border>
    <border>
      <left/>
      <right style="medium">
        <color auto="1"/>
      </right>
      <top style="thick">
        <color auto="1"/>
      </top>
      <bottom/>
      <diagonal/>
    </border>
    <border>
      <left style="thick">
        <color auto="1"/>
      </left>
      <right/>
      <top style="medium">
        <color auto="1"/>
      </top>
      <bottom/>
      <diagonal/>
    </border>
    <border>
      <left style="thick">
        <color auto="1"/>
      </left>
      <right/>
      <top/>
      <bottom/>
      <diagonal/>
    </border>
    <border>
      <left style="thick">
        <color auto="1"/>
      </left>
      <right/>
      <top/>
      <bottom style="medium">
        <color auto="1"/>
      </bottom>
      <diagonal/>
    </border>
    <border>
      <left style="thick">
        <color auto="1"/>
      </left>
      <right/>
      <top/>
      <bottom style="thin">
        <color auto="1"/>
      </bottom>
      <diagonal/>
    </border>
    <border>
      <left style="thick">
        <color auto="1"/>
      </left>
      <right/>
      <top/>
      <bottom style="thick">
        <color auto="1"/>
      </bottom>
      <diagonal/>
    </border>
    <border>
      <left style="thick">
        <color auto="1"/>
      </left>
      <right/>
      <top style="thick">
        <color auto="1"/>
      </top>
      <bottom/>
      <diagonal/>
    </border>
    <border>
      <left style="thick">
        <color auto="1"/>
      </left>
      <right style="thin">
        <color auto="1"/>
      </right>
      <top style="thin">
        <color auto="1"/>
      </top>
      <bottom/>
      <diagonal/>
    </border>
    <border>
      <left style="thick">
        <color auto="1"/>
      </left>
      <right style="thin">
        <color auto="1"/>
      </right>
      <top/>
      <bottom style="thin">
        <color auto="1"/>
      </bottom>
      <diagonal/>
    </border>
    <border>
      <left style="thin">
        <color auto="1"/>
      </left>
      <right/>
      <top/>
      <bottom style="medium">
        <color auto="1"/>
      </bottom>
      <diagonal/>
    </border>
    <border>
      <left style="thin">
        <color auto="1"/>
      </left>
      <right style="thick">
        <color auto="1"/>
      </right>
      <top style="medium">
        <color auto="1"/>
      </top>
      <bottom style="thin">
        <color auto="1"/>
      </bottom>
      <diagonal/>
    </border>
    <border>
      <left style="medium">
        <color auto="1"/>
      </left>
      <right style="thin">
        <color auto="1"/>
      </right>
      <top style="medium">
        <color auto="1"/>
      </top>
      <bottom style="thin">
        <color auto="1"/>
      </bottom>
      <diagonal/>
    </border>
  </borders>
  <cellStyleXfs count="3">
    <xf numFmtId="0" fontId="0" fillId="0" borderId="0"/>
    <xf numFmtId="44" fontId="17" fillId="0" borderId="0" applyFont="0" applyFill="0" applyBorder="0" applyAlignment="0" applyProtection="0"/>
    <xf numFmtId="9" fontId="17" fillId="0" borderId="0" applyFont="0" applyFill="0" applyBorder="0" applyAlignment="0" applyProtection="0"/>
  </cellStyleXfs>
  <cellXfs count="496">
    <xf numFmtId="0" fontId="0" fillId="0" borderId="0" xfId="0"/>
    <xf numFmtId="0" fontId="1" fillId="0" borderId="0" xfId="0" applyFont="1" applyProtection="1"/>
    <xf numFmtId="0" fontId="3" fillId="0" borderId="0" xfId="0" applyFont="1" applyProtection="1"/>
    <xf numFmtId="0" fontId="3" fillId="0" borderId="0" xfId="0" applyFont="1" applyBorder="1" applyProtection="1"/>
    <xf numFmtId="0" fontId="3" fillId="0" borderId="0" xfId="0" applyFont="1" applyAlignment="1" applyProtection="1">
      <alignment horizontal="center"/>
    </xf>
    <xf numFmtId="0" fontId="2" fillId="0" borderId="0" xfId="0" applyNumberFormat="1" applyFont="1" applyAlignment="1" applyProtection="1">
      <alignment horizontal="left" wrapText="1"/>
    </xf>
    <xf numFmtId="0" fontId="3" fillId="2" borderId="0" xfId="0" applyFont="1" applyFill="1" applyBorder="1" applyAlignment="1" applyProtection="1"/>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Fill="1" applyBorder="1" applyAlignment="1" applyProtection="1">
      <alignment horizontal="center" wrapText="1"/>
    </xf>
    <xf numFmtId="0" fontId="3" fillId="0" borderId="3" xfId="0" applyFont="1" applyBorder="1" applyProtection="1"/>
    <xf numFmtId="0" fontId="3" fillId="2" borderId="3" xfId="0" applyFont="1" applyFill="1" applyBorder="1" applyProtection="1"/>
    <xf numFmtId="0" fontId="3" fillId="0" borderId="5" xfId="0" applyFont="1" applyBorder="1" applyAlignment="1" applyProtection="1">
      <alignment horizontal="center"/>
    </xf>
    <xf numFmtId="0" fontId="3" fillId="0" borderId="8" xfId="0" applyFont="1" applyBorder="1" applyProtection="1"/>
    <xf numFmtId="0" fontId="6" fillId="0" borderId="0" xfId="0" applyFont="1" applyBorder="1" applyProtection="1"/>
    <xf numFmtId="0" fontId="3" fillId="0" borderId="2" xfId="0" applyFont="1" applyBorder="1" applyAlignment="1" applyProtection="1">
      <alignment horizontal="center"/>
    </xf>
    <xf numFmtId="0" fontId="3" fillId="3" borderId="0" xfId="0" applyFont="1" applyFill="1" applyBorder="1" applyAlignment="1" applyProtection="1">
      <alignment horizontal="center"/>
    </xf>
    <xf numFmtId="0" fontId="8" fillId="0" borderId="0" xfId="0" applyFont="1" applyBorder="1" applyAlignment="1" applyProtection="1">
      <alignment horizontal="center"/>
    </xf>
    <xf numFmtId="0" fontId="3" fillId="3" borderId="14" xfId="0" applyFont="1" applyFill="1" applyBorder="1" applyAlignment="1" applyProtection="1">
      <alignment horizontal="center"/>
    </xf>
    <xf numFmtId="0" fontId="6" fillId="0" borderId="1" xfId="0" applyFont="1" applyBorder="1" applyAlignment="1" applyProtection="1">
      <protection locked="0"/>
    </xf>
    <xf numFmtId="0" fontId="3" fillId="0" borderId="1" xfId="0" applyFont="1" applyBorder="1" applyAlignment="1" applyProtection="1">
      <alignment horizontal="center"/>
      <protection locked="0"/>
    </xf>
    <xf numFmtId="0" fontId="3" fillId="0" borderId="1" xfId="0" applyFont="1" applyFill="1" applyBorder="1" applyAlignment="1" applyProtection="1">
      <alignment horizontal="center" wrapText="1"/>
      <protection locked="0"/>
    </xf>
    <xf numFmtId="0" fontId="3" fillId="0" borderId="3" xfId="0" applyFont="1" applyBorder="1" applyAlignment="1" applyProtection="1">
      <alignment horizontal="center"/>
    </xf>
    <xf numFmtId="0" fontId="3" fillId="0" borderId="0" xfId="0" applyFont="1" applyBorder="1" applyAlignment="1" applyProtection="1">
      <alignment horizontal="center"/>
    </xf>
    <xf numFmtId="0" fontId="3" fillId="0" borderId="0" xfId="0" applyFont="1" applyBorder="1" applyAlignment="1" applyProtection="1">
      <alignment vertical="top" wrapText="1"/>
    </xf>
    <xf numFmtId="0" fontId="5" fillId="0" borderId="0" xfId="0" applyNumberFormat="1" applyFont="1" applyFill="1" applyBorder="1" applyAlignment="1" applyProtection="1">
      <alignment horizontal="left" vertical="top" wrapText="1"/>
    </xf>
    <xf numFmtId="0" fontId="5" fillId="0" borderId="0" xfId="0" applyNumberFormat="1" applyFont="1" applyFill="1" applyBorder="1" applyAlignment="1" applyProtection="1">
      <alignment horizontal="left" vertical="top"/>
    </xf>
    <xf numFmtId="0" fontId="4" fillId="0" borderId="0" xfId="0" applyNumberFormat="1" applyFont="1" applyFill="1" applyBorder="1" applyAlignment="1" applyProtection="1">
      <alignment horizontal="left" vertical="top" wrapText="1"/>
    </xf>
    <xf numFmtId="0" fontId="0" fillId="0" borderId="0" xfId="0" applyBorder="1" applyAlignment="1" applyProtection="1">
      <alignment horizontal="center"/>
    </xf>
    <xf numFmtId="0" fontId="3" fillId="7" borderId="9" xfId="0" applyFont="1" applyFill="1" applyBorder="1" applyAlignment="1" applyProtection="1">
      <alignment horizontal="right"/>
    </xf>
    <xf numFmtId="0" fontId="2" fillId="7" borderId="9" xfId="0" applyFont="1" applyFill="1" applyBorder="1" applyAlignment="1" applyProtection="1">
      <alignment horizontal="right"/>
    </xf>
    <xf numFmtId="164" fontId="1" fillId="7" borderId="9" xfId="0" applyNumberFormat="1" applyFont="1" applyFill="1" applyBorder="1" applyProtection="1"/>
    <xf numFmtId="0" fontId="3" fillId="7" borderId="14" xfId="0" applyFont="1" applyFill="1" applyBorder="1" applyProtection="1"/>
    <xf numFmtId="164" fontId="1" fillId="2" borderId="0" xfId="0" applyNumberFormat="1" applyFont="1" applyFill="1" applyBorder="1" applyProtection="1"/>
    <xf numFmtId="0" fontId="3" fillId="0" borderId="6" xfId="0" applyFont="1" applyBorder="1" applyProtection="1"/>
    <xf numFmtId="0" fontId="2" fillId="8" borderId="28" xfId="0" applyFont="1" applyFill="1" applyBorder="1" applyAlignment="1" applyProtection="1">
      <alignment horizontal="left" vertical="center" wrapText="1"/>
      <protection locked="0"/>
    </xf>
    <xf numFmtId="0" fontId="2" fillId="8" borderId="21" xfId="0" applyFont="1" applyFill="1" applyBorder="1" applyAlignment="1" applyProtection="1">
      <alignment horizontal="left" vertical="center" wrapText="1"/>
      <protection locked="0"/>
    </xf>
    <xf numFmtId="0" fontId="2" fillId="8" borderId="29" xfId="0" applyFont="1" applyFill="1" applyBorder="1" applyAlignment="1" applyProtection="1">
      <alignment horizontal="left" vertical="top" wrapText="1"/>
      <protection locked="0"/>
    </xf>
    <xf numFmtId="0" fontId="2" fillId="8" borderId="29" xfId="0" applyFont="1" applyFill="1" applyBorder="1" applyAlignment="1" applyProtection="1">
      <alignment horizontal="center" vertical="top" wrapText="1"/>
      <protection locked="0"/>
    </xf>
    <xf numFmtId="0" fontId="2" fillId="8" borderId="6" xfId="0" applyFont="1" applyFill="1" applyBorder="1" applyAlignment="1" applyProtection="1">
      <alignment wrapText="1"/>
    </xf>
    <xf numFmtId="49" fontId="3" fillId="8" borderId="6" xfId="0" applyNumberFormat="1" applyFont="1" applyFill="1" applyBorder="1" applyAlignment="1" applyProtection="1">
      <alignment horizontal="left"/>
    </xf>
    <xf numFmtId="0" fontId="3" fillId="8" borderId="8" xfId="0" applyFont="1" applyFill="1" applyBorder="1" applyAlignment="1" applyProtection="1">
      <alignment horizontal="center"/>
    </xf>
    <xf numFmtId="0" fontId="2" fillId="8" borderId="13" xfId="0" applyFont="1" applyFill="1" applyBorder="1" applyAlignment="1" applyProtection="1">
      <alignment horizontal="center" vertical="top" wrapText="1"/>
    </xf>
    <xf numFmtId="0" fontId="2" fillId="6" borderId="17" xfId="0" applyFont="1" applyFill="1" applyBorder="1" applyAlignment="1" applyProtection="1"/>
    <xf numFmtId="0" fontId="2" fillId="6" borderId="1" xfId="0" applyFont="1" applyFill="1" applyBorder="1" applyAlignment="1" applyProtection="1"/>
    <xf numFmtId="0" fontId="2" fillId="6" borderId="2" xfId="0" applyFont="1" applyFill="1" applyBorder="1" applyAlignment="1" applyProtection="1"/>
    <xf numFmtId="0" fontId="2" fillId="6" borderId="0" xfId="0" applyFont="1" applyFill="1" applyBorder="1" applyAlignment="1" applyProtection="1"/>
    <xf numFmtId="0" fontId="3" fillId="9" borderId="0" xfId="0" applyFont="1" applyFill="1" applyBorder="1" applyProtection="1"/>
    <xf numFmtId="0" fontId="3" fillId="9" borderId="0" xfId="0" applyFont="1" applyFill="1" applyBorder="1" applyAlignment="1" applyProtection="1">
      <alignment horizontal="center"/>
    </xf>
    <xf numFmtId="0" fontId="3" fillId="9" borderId="3" xfId="0" applyFont="1" applyFill="1" applyBorder="1" applyProtection="1"/>
    <xf numFmtId="0" fontId="3" fillId="9" borderId="0" xfId="0" applyFont="1" applyFill="1" applyBorder="1" applyAlignment="1" applyProtection="1">
      <alignment wrapText="1"/>
    </xf>
    <xf numFmtId="0" fontId="3" fillId="9" borderId="0" xfId="0" applyFont="1" applyFill="1" applyBorder="1" applyAlignment="1" applyProtection="1">
      <alignment vertical="top" wrapText="1"/>
    </xf>
    <xf numFmtId="0" fontId="3" fillId="9" borderId="3" xfId="0" applyFont="1" applyFill="1" applyBorder="1" applyAlignment="1" applyProtection="1">
      <alignment vertical="top" wrapText="1"/>
    </xf>
    <xf numFmtId="0" fontId="3" fillId="9" borderId="0" xfId="0" applyFont="1" applyFill="1" applyBorder="1" applyAlignment="1" applyProtection="1">
      <alignment horizontal="left" vertical="top" wrapText="1"/>
    </xf>
    <xf numFmtId="0" fontId="3" fillId="9" borderId="0" xfId="0" applyFont="1" applyFill="1" applyBorder="1" applyAlignment="1" applyProtection="1">
      <alignment horizontal="left" wrapText="1"/>
    </xf>
    <xf numFmtId="0" fontId="1" fillId="9" borderId="0" xfId="0" applyFont="1" applyFill="1" applyBorder="1" applyAlignment="1" applyProtection="1">
      <alignment horizontal="left" vertical="top" wrapText="1"/>
    </xf>
    <xf numFmtId="0" fontId="11" fillId="9" borderId="0" xfId="0" applyFont="1" applyFill="1" applyBorder="1" applyProtection="1"/>
    <xf numFmtId="0" fontId="3" fillId="9" borderId="8" xfId="0" applyFont="1" applyFill="1" applyBorder="1" applyProtection="1"/>
    <xf numFmtId="0" fontId="3" fillId="9" borderId="8" xfId="0" applyFont="1" applyFill="1" applyBorder="1" applyAlignment="1" applyProtection="1">
      <alignment vertical="top" wrapText="1"/>
    </xf>
    <xf numFmtId="0" fontId="3" fillId="9" borderId="8" xfId="0" applyFont="1" applyFill="1" applyBorder="1" applyAlignment="1" applyProtection="1">
      <alignment horizontal="center"/>
    </xf>
    <xf numFmtId="0" fontId="3" fillId="9" borderId="5" xfId="0" applyFont="1" applyFill="1" applyBorder="1" applyAlignment="1" applyProtection="1">
      <alignment horizontal="center"/>
    </xf>
    <xf numFmtId="0" fontId="5" fillId="0" borderId="0" xfId="0" applyFont="1" applyBorder="1" applyProtection="1"/>
    <xf numFmtId="0" fontId="2" fillId="0" borderId="1" xfId="0" applyFont="1" applyBorder="1" applyAlignment="1" applyProtection="1">
      <alignment horizontal="left"/>
      <protection locked="0"/>
    </xf>
    <xf numFmtId="0" fontId="3" fillId="0" borderId="0" xfId="0" applyFont="1" applyAlignment="1" applyProtection="1">
      <alignment wrapText="1"/>
    </xf>
    <xf numFmtId="0" fontId="3" fillId="0" borderId="0" xfId="0" applyFont="1" applyFill="1" applyBorder="1" applyAlignment="1" applyProtection="1">
      <alignment horizontal="center"/>
    </xf>
    <xf numFmtId="0" fontId="3" fillId="0" borderId="0" xfId="0" applyFont="1" applyFill="1" applyBorder="1" applyProtection="1"/>
    <xf numFmtId="2" fontId="16" fillId="4" borderId="5" xfId="0" applyNumberFormat="1" applyFont="1" applyFill="1" applyBorder="1" applyAlignment="1" applyProtection="1">
      <alignment horizontal="center"/>
    </xf>
    <xf numFmtId="0" fontId="1" fillId="11" borderId="0" xfId="0" applyFont="1" applyFill="1" applyBorder="1" applyProtection="1"/>
    <xf numFmtId="0" fontId="3" fillId="11" borderId="3" xfId="0" applyFont="1" applyFill="1" applyBorder="1" applyProtection="1"/>
    <xf numFmtId="0" fontId="3" fillId="11" borderId="0" xfId="0" applyFont="1" applyFill="1" applyBorder="1" applyAlignment="1" applyProtection="1">
      <alignment horizontal="right"/>
    </xf>
    <xf numFmtId="0" fontId="3" fillId="11" borderId="8" xfId="0" applyFont="1" applyFill="1" applyBorder="1" applyAlignment="1" applyProtection="1">
      <alignment horizontal="right" indent="1"/>
    </xf>
    <xf numFmtId="44" fontId="2" fillId="0" borderId="0" xfId="1" applyFont="1" applyFill="1" applyBorder="1" applyAlignment="1" applyProtection="1">
      <alignment horizontal="left"/>
    </xf>
    <xf numFmtId="0" fontId="16" fillId="0" borderId="0" xfId="0" applyFont="1" applyFill="1" applyBorder="1" applyAlignment="1" applyProtection="1">
      <alignment horizontal="center"/>
    </xf>
    <xf numFmtId="0" fontId="3" fillId="5" borderId="3" xfId="0" applyFont="1" applyFill="1" applyBorder="1" applyProtection="1"/>
    <xf numFmtId="0" fontId="3" fillId="5" borderId="0" xfId="0" applyFont="1" applyFill="1" applyBorder="1" applyAlignment="1" applyProtection="1">
      <alignment horizontal="right"/>
    </xf>
    <xf numFmtId="164" fontId="1" fillId="5" borderId="0" xfId="0" applyNumberFormat="1" applyFont="1" applyFill="1" applyBorder="1" applyProtection="1"/>
    <xf numFmtId="0" fontId="2" fillId="12" borderId="16" xfId="0" applyFont="1" applyFill="1" applyBorder="1" applyAlignment="1" applyProtection="1"/>
    <xf numFmtId="0" fontId="2" fillId="12" borderId="15" xfId="0" applyFont="1" applyFill="1" applyBorder="1" applyAlignment="1" applyProtection="1"/>
    <xf numFmtId="0" fontId="2" fillId="12" borderId="1" xfId="0" applyFont="1" applyFill="1" applyBorder="1" applyAlignment="1" applyProtection="1"/>
    <xf numFmtId="0" fontId="5" fillId="0" borderId="6" xfId="0" applyNumberFormat="1" applyFont="1" applyFill="1" applyBorder="1" applyAlignment="1" applyProtection="1">
      <alignment horizontal="left" vertical="top" wrapText="1"/>
    </xf>
    <xf numFmtId="164" fontId="18" fillId="5" borderId="8" xfId="0" applyNumberFormat="1" applyFont="1" applyFill="1" applyBorder="1" applyAlignment="1" applyProtection="1">
      <alignment horizontal="center"/>
      <protection locked="0"/>
    </xf>
    <xf numFmtId="0" fontId="3" fillId="0" borderId="0" xfId="0" applyFont="1" applyAlignment="1" applyProtection="1"/>
    <xf numFmtId="0" fontId="10" fillId="10" borderId="6" xfId="0" applyFont="1" applyFill="1" applyBorder="1" applyAlignment="1" applyProtection="1"/>
    <xf numFmtId="49" fontId="3" fillId="10" borderId="28" xfId="0" applyNumberFormat="1" applyFont="1" applyFill="1" applyBorder="1" applyAlignment="1" applyProtection="1">
      <alignment wrapText="1"/>
      <protection locked="0"/>
    </xf>
    <xf numFmtId="49" fontId="3" fillId="10" borderId="43" xfId="0" applyNumberFormat="1" applyFont="1" applyFill="1" applyBorder="1" applyAlignment="1" applyProtection="1">
      <alignment horizontal="left"/>
      <protection locked="0"/>
    </xf>
    <xf numFmtId="0" fontId="3" fillId="5" borderId="0" xfId="0" applyFont="1" applyFill="1" applyBorder="1" applyAlignment="1" applyProtection="1">
      <alignment horizontal="center"/>
    </xf>
    <xf numFmtId="164" fontId="18" fillId="5" borderId="15" xfId="0" applyNumberFormat="1" applyFont="1" applyFill="1" applyBorder="1" applyAlignment="1" applyProtection="1">
      <alignment horizontal="left"/>
    </xf>
    <xf numFmtId="164" fontId="18" fillId="4" borderId="0" xfId="0" applyNumberFormat="1" applyFont="1" applyFill="1" applyBorder="1" applyAlignment="1" applyProtection="1">
      <alignment horizontal="left"/>
    </xf>
    <xf numFmtId="164" fontId="18" fillId="4" borderId="3" xfId="0" applyNumberFormat="1" applyFont="1" applyFill="1" applyBorder="1" applyAlignment="1" applyProtection="1">
      <alignment horizontal="center"/>
    </xf>
    <xf numFmtId="0" fontId="28" fillId="11" borderId="0" xfId="0" applyFont="1" applyFill="1" applyBorder="1" applyProtection="1">
      <protection hidden="1"/>
    </xf>
    <xf numFmtId="0" fontId="29" fillId="5" borderId="0" xfId="0" applyFont="1" applyFill="1" applyBorder="1" applyProtection="1">
      <protection hidden="1"/>
    </xf>
    <xf numFmtId="49" fontId="11" fillId="11" borderId="5" xfId="0" applyNumberFormat="1" applyFont="1" applyFill="1" applyBorder="1" applyAlignment="1" applyProtection="1">
      <alignment horizontal="left" wrapText="1"/>
    </xf>
    <xf numFmtId="164" fontId="18" fillId="5" borderId="0" xfId="0" applyNumberFormat="1" applyFont="1" applyFill="1" applyBorder="1" applyAlignment="1" applyProtection="1">
      <alignment horizontal="center"/>
    </xf>
    <xf numFmtId="49" fontId="3" fillId="5" borderId="0" xfId="0" applyNumberFormat="1" applyFont="1" applyFill="1" applyBorder="1" applyAlignment="1" applyProtection="1">
      <alignment horizontal="center"/>
    </xf>
    <xf numFmtId="49" fontId="3" fillId="4" borderId="0" xfId="0" applyNumberFormat="1" applyFont="1" applyFill="1" applyBorder="1" applyAlignment="1" applyProtection="1">
      <alignment horizontal="center"/>
    </xf>
    <xf numFmtId="49" fontId="3" fillId="4" borderId="8" xfId="0" applyNumberFormat="1" applyFont="1" applyFill="1" applyBorder="1" applyAlignment="1" applyProtection="1">
      <alignment horizontal="center"/>
    </xf>
    <xf numFmtId="49" fontId="2" fillId="4" borderId="8" xfId="0" applyNumberFormat="1" applyFont="1" applyFill="1" applyBorder="1" applyAlignment="1" applyProtection="1">
      <alignment horizontal="right"/>
    </xf>
    <xf numFmtId="164" fontId="31" fillId="4" borderId="0" xfId="0" applyNumberFormat="1" applyFont="1" applyFill="1" applyBorder="1" applyAlignment="1" applyProtection="1">
      <alignment horizontal="center"/>
    </xf>
    <xf numFmtId="0" fontId="32" fillId="5" borderId="0" xfId="0" applyFont="1" applyFill="1" applyBorder="1" applyAlignment="1" applyProtection="1">
      <protection hidden="1"/>
    </xf>
    <xf numFmtId="0" fontId="33" fillId="5" borderId="0" xfId="0" applyFont="1" applyFill="1" applyBorder="1" applyAlignment="1" applyProtection="1">
      <protection hidden="1"/>
    </xf>
    <xf numFmtId="0" fontId="34" fillId="11" borderId="0" xfId="0" applyFont="1" applyFill="1" applyBorder="1" applyAlignment="1" applyProtection="1">
      <protection hidden="1"/>
    </xf>
    <xf numFmtId="9" fontId="3" fillId="8" borderId="14" xfId="2" applyFont="1" applyFill="1" applyBorder="1" applyAlignment="1" applyProtection="1">
      <alignment horizontal="center"/>
      <protection locked="0"/>
    </xf>
    <xf numFmtId="9" fontId="3" fillId="8" borderId="23" xfId="2" applyFont="1" applyFill="1" applyBorder="1" applyAlignment="1" applyProtection="1">
      <alignment horizontal="center"/>
      <protection locked="0"/>
    </xf>
    <xf numFmtId="0" fontId="3" fillId="0" borderId="0" xfId="0" applyFont="1" applyProtection="1">
      <protection locked="0"/>
    </xf>
    <xf numFmtId="0" fontId="3" fillId="0" borderId="0" xfId="0" applyFont="1" applyAlignment="1" applyProtection="1">
      <alignment horizontal="center"/>
      <protection locked="0"/>
    </xf>
    <xf numFmtId="0" fontId="1" fillId="0" borderId="0" xfId="0" applyFont="1" applyProtection="1">
      <protection locked="0"/>
    </xf>
    <xf numFmtId="0" fontId="22" fillId="9" borderId="12" xfId="0" applyFont="1" applyFill="1" applyBorder="1" applyAlignment="1" applyProtection="1">
      <alignment horizontal="center" vertical="center" wrapText="1"/>
      <protection locked="0"/>
    </xf>
    <xf numFmtId="0" fontId="0" fillId="0" borderId="30" xfId="0" applyBorder="1" applyProtection="1">
      <protection locked="0"/>
    </xf>
    <xf numFmtId="0" fontId="0" fillId="14" borderId="30" xfId="0" applyFill="1" applyBorder="1" applyProtection="1">
      <protection locked="0"/>
    </xf>
    <xf numFmtId="0" fontId="0" fillId="0" borderId="30" xfId="0" applyFont="1" applyBorder="1" applyAlignment="1" applyProtection="1">
      <alignment horizontal="left" vertical="center"/>
      <protection locked="0"/>
    </xf>
    <xf numFmtId="0" fontId="0" fillId="0" borderId="37" xfId="0" applyBorder="1" applyProtection="1">
      <protection locked="0"/>
    </xf>
    <xf numFmtId="0" fontId="0" fillId="0" borderId="30" xfId="0" applyFont="1" applyBorder="1" applyProtection="1">
      <protection locked="0"/>
    </xf>
    <xf numFmtId="0" fontId="0" fillId="0" borderId="38" xfId="0" applyBorder="1" applyProtection="1">
      <protection locked="0"/>
    </xf>
    <xf numFmtId="0" fontId="0" fillId="0" borderId="38" xfId="0" applyFont="1" applyBorder="1" applyProtection="1">
      <protection locked="0"/>
    </xf>
    <xf numFmtId="0" fontId="0" fillId="0" borderId="39" xfId="0" applyBorder="1" applyProtection="1">
      <protection locked="0"/>
    </xf>
    <xf numFmtId="0" fontId="0" fillId="0" borderId="36" xfId="0" applyBorder="1" applyProtection="1">
      <protection locked="0"/>
    </xf>
    <xf numFmtId="0" fontId="23" fillId="0" borderId="38" xfId="0" applyFont="1" applyFill="1" applyBorder="1" applyAlignment="1" applyProtection="1">
      <alignment horizontal="left" vertical="center" wrapText="1"/>
      <protection locked="0"/>
    </xf>
    <xf numFmtId="0" fontId="23" fillId="0" borderId="38" xfId="0" applyFont="1" applyFill="1" applyBorder="1" applyAlignment="1" applyProtection="1">
      <alignment vertical="center" wrapText="1"/>
      <protection locked="0"/>
    </xf>
    <xf numFmtId="0" fontId="22" fillId="9" borderId="9" xfId="0" applyFont="1" applyFill="1" applyBorder="1" applyAlignment="1" applyProtection="1">
      <alignment horizontal="center" vertical="center" wrapText="1"/>
      <protection locked="0"/>
    </xf>
    <xf numFmtId="166" fontId="22" fillId="9" borderId="12" xfId="1" applyNumberFormat="1" applyFont="1" applyFill="1" applyBorder="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0" fontId="0" fillId="0" borderId="0" xfId="0" applyProtection="1">
      <protection locked="0"/>
    </xf>
    <xf numFmtId="0" fontId="0" fillId="0" borderId="0" xfId="0" applyBorder="1" applyProtection="1">
      <protection locked="0"/>
    </xf>
    <xf numFmtId="0" fontId="0" fillId="0" borderId="0" xfId="0" applyFill="1" applyProtection="1">
      <protection locked="0"/>
    </xf>
    <xf numFmtId="0" fontId="24" fillId="0" borderId="0" xfId="0" applyFont="1" applyFill="1" applyAlignment="1" applyProtection="1">
      <alignment horizontal="left" vertical="center"/>
      <protection locked="0"/>
    </xf>
    <xf numFmtId="0" fontId="24" fillId="0" borderId="0" xfId="0" applyFont="1" applyFill="1" applyAlignment="1" applyProtection="1">
      <alignment vertical="center"/>
      <protection locked="0"/>
    </xf>
    <xf numFmtId="166" fontId="0" fillId="0" borderId="0" xfId="1" applyNumberFormat="1" applyFont="1" applyProtection="1">
      <protection locked="0"/>
    </xf>
    <xf numFmtId="0" fontId="21" fillId="0" borderId="0" xfId="0" applyFont="1" applyBorder="1" applyProtection="1">
      <protection locked="0"/>
    </xf>
    <xf numFmtId="0" fontId="6" fillId="0" borderId="0" xfId="0" applyFont="1" applyBorder="1" applyProtection="1">
      <protection locked="0"/>
    </xf>
    <xf numFmtId="165" fontId="0" fillId="0" borderId="0" xfId="0" applyNumberFormat="1" applyProtection="1">
      <protection locked="0"/>
    </xf>
    <xf numFmtId="0" fontId="15" fillId="0" borderId="0" xfId="0" applyFont="1" applyProtection="1">
      <protection locked="0"/>
    </xf>
    <xf numFmtId="0" fontId="3" fillId="0" borderId="0" xfId="0" applyFont="1" applyAlignment="1" applyProtection="1">
      <protection locked="0"/>
    </xf>
    <xf numFmtId="0" fontId="3" fillId="0" borderId="0" xfId="0" applyFont="1" applyAlignment="1" applyProtection="1">
      <alignment wrapText="1"/>
      <protection locked="0"/>
    </xf>
    <xf numFmtId="0" fontId="11" fillId="0" borderId="0" xfId="0" applyFont="1" applyFill="1" applyBorder="1" applyAlignment="1" applyProtection="1">
      <alignment wrapText="1"/>
      <protection locked="0"/>
    </xf>
    <xf numFmtId="0" fontId="3" fillId="0" borderId="0" xfId="0" applyFont="1" applyFill="1" applyBorder="1" applyAlignment="1" applyProtection="1">
      <alignment horizontal="center"/>
      <protection locked="0"/>
    </xf>
    <xf numFmtId="0" fontId="2" fillId="0" borderId="0" xfId="0" applyFont="1" applyProtection="1">
      <protection locked="0"/>
    </xf>
    <xf numFmtId="0" fontId="2" fillId="0" borderId="0" xfId="0" applyNumberFormat="1" applyFont="1" applyAlignment="1" applyProtection="1">
      <alignment horizontal="left" wrapText="1"/>
      <protection locked="0"/>
    </xf>
    <xf numFmtId="0" fontId="3" fillId="0" borderId="0" xfId="0" applyFont="1" applyBorder="1" applyProtection="1">
      <protection locked="0"/>
    </xf>
    <xf numFmtId="0" fontId="3" fillId="0" borderId="0" xfId="0" applyFont="1" applyBorder="1" applyAlignment="1" applyProtection="1">
      <alignment vertical="top" wrapText="1"/>
      <protection locked="0"/>
    </xf>
    <xf numFmtId="0" fontId="2" fillId="0" borderId="8" xfId="0" applyFont="1" applyFill="1" applyBorder="1" applyAlignment="1" applyProtection="1">
      <alignment horizontal="left" vertical="center" wrapText="1"/>
    </xf>
    <xf numFmtId="164" fontId="18" fillId="4" borderId="0"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vertical="top"/>
    </xf>
    <xf numFmtId="49" fontId="12" fillId="0" borderId="0" xfId="0" applyNumberFormat="1" applyFont="1" applyFill="1" applyBorder="1" applyAlignment="1" applyProtection="1">
      <alignment vertical="center" wrapText="1"/>
      <protection locked="0"/>
    </xf>
    <xf numFmtId="14" fontId="3" fillId="0" borderId="8" xfId="0" applyNumberFormat="1" applyFont="1" applyBorder="1" applyAlignment="1" applyProtection="1">
      <alignment horizontal="left"/>
    </xf>
    <xf numFmtId="164" fontId="18" fillId="5" borderId="8" xfId="0" applyNumberFormat="1" applyFont="1" applyFill="1" applyBorder="1" applyAlignment="1" applyProtection="1">
      <alignment horizontal="left"/>
    </xf>
    <xf numFmtId="49" fontId="35" fillId="11" borderId="0" xfId="0" applyNumberFormat="1" applyFont="1" applyFill="1" applyBorder="1" applyAlignment="1" applyProtection="1">
      <alignment vertical="center" wrapText="1"/>
    </xf>
    <xf numFmtId="0" fontId="28" fillId="11" borderId="3" xfId="0" applyFont="1" applyFill="1" applyBorder="1" applyAlignment="1" applyProtection="1">
      <alignment horizontal="center"/>
    </xf>
    <xf numFmtId="164" fontId="18" fillId="11" borderId="9" xfId="0" applyNumberFormat="1" applyFont="1" applyFill="1" applyBorder="1" applyAlignment="1" applyProtection="1">
      <alignment horizontal="center"/>
      <protection locked="0"/>
    </xf>
    <xf numFmtId="0" fontId="3" fillId="4" borderId="0" xfId="0" applyFont="1" applyFill="1" applyBorder="1" applyAlignment="1" applyProtection="1">
      <alignment horizontal="right"/>
    </xf>
    <xf numFmtId="2" fontId="18" fillId="11" borderId="9" xfId="0" applyNumberFormat="1" applyFont="1" applyFill="1" applyBorder="1" applyAlignment="1" applyProtection="1">
      <alignment horizontal="center"/>
      <protection locked="0"/>
    </xf>
    <xf numFmtId="49" fontId="2" fillId="5" borderId="0" xfId="0" applyNumberFormat="1" applyFont="1" applyFill="1" applyBorder="1" applyAlignment="1" applyProtection="1">
      <alignment horizontal="right"/>
    </xf>
    <xf numFmtId="0" fontId="2" fillId="4" borderId="0" xfId="0" applyFont="1" applyFill="1" applyBorder="1" applyProtection="1"/>
    <xf numFmtId="0" fontId="2" fillId="0" borderId="0" xfId="0" applyFont="1" applyBorder="1" applyAlignment="1" applyProtection="1">
      <alignment horizontal="right"/>
    </xf>
    <xf numFmtId="0" fontId="3" fillId="0" borderId="6" xfId="0" applyFont="1" applyBorder="1" applyAlignment="1" applyProtection="1">
      <alignment horizontal="center"/>
    </xf>
    <xf numFmtId="0" fontId="3" fillId="0" borderId="7" xfId="0" applyFont="1" applyBorder="1" applyAlignment="1" applyProtection="1">
      <alignment horizontal="center"/>
    </xf>
    <xf numFmtId="49" fontId="2" fillId="4" borderId="0" xfId="0" applyNumberFormat="1" applyFont="1" applyFill="1" applyBorder="1" applyAlignment="1" applyProtection="1">
      <alignment horizontal="right"/>
    </xf>
    <xf numFmtId="0" fontId="3" fillId="2" borderId="0" xfId="0" applyFont="1" applyFill="1" applyBorder="1" applyAlignment="1" applyProtection="1">
      <alignment horizontal="center"/>
    </xf>
    <xf numFmtId="0" fontId="0" fillId="0" borderId="0" xfId="0" applyBorder="1" applyAlignment="1" applyProtection="1"/>
    <xf numFmtId="0" fontId="29" fillId="5" borderId="0" xfId="0" applyFont="1" applyFill="1" applyBorder="1" applyAlignment="1" applyProtection="1">
      <alignment horizontal="center"/>
    </xf>
    <xf numFmtId="49" fontId="3" fillId="5" borderId="0" xfId="0" applyNumberFormat="1" applyFont="1" applyFill="1" applyBorder="1" applyAlignment="1" applyProtection="1">
      <alignment horizontal="left" vertical="center" indent="3"/>
    </xf>
    <xf numFmtId="0" fontId="2" fillId="5" borderId="0" xfId="0" applyFont="1" applyFill="1" applyBorder="1" applyProtection="1"/>
    <xf numFmtId="0" fontId="20" fillId="2" borderId="0" xfId="0" applyFont="1" applyFill="1" applyBorder="1" applyAlignment="1" applyProtection="1">
      <alignment horizontal="center"/>
    </xf>
    <xf numFmtId="49" fontId="3" fillId="2" borderId="0" xfId="0" applyNumberFormat="1" applyFont="1" applyFill="1" applyBorder="1" applyAlignment="1" applyProtection="1">
      <alignment horizontal="center" vertical="center"/>
    </xf>
    <xf numFmtId="0" fontId="3" fillId="11" borderId="0" xfId="0" applyFont="1" applyFill="1" applyBorder="1" applyAlignment="1" applyProtection="1">
      <alignment horizontal="center"/>
    </xf>
    <xf numFmtId="0" fontId="2" fillId="0" borderId="0" xfId="0" applyFont="1" applyBorder="1" applyProtection="1"/>
    <xf numFmtId="0" fontId="3" fillId="0" borderId="47" xfId="0" applyFont="1" applyBorder="1" applyAlignment="1" applyProtection="1">
      <alignment horizontal="center"/>
    </xf>
    <xf numFmtId="0" fontId="3" fillId="0" borderId="49" xfId="0" applyFont="1" applyBorder="1" applyProtection="1"/>
    <xf numFmtId="0" fontId="2" fillId="0" borderId="49" xfId="0" applyFont="1" applyFill="1" applyBorder="1" applyAlignment="1" applyProtection="1">
      <alignment horizontal="left" vertical="center" wrapText="1"/>
    </xf>
    <xf numFmtId="0" fontId="3" fillId="0" borderId="50" xfId="0" applyFont="1" applyBorder="1" applyAlignment="1" applyProtection="1">
      <alignment horizontal="center"/>
    </xf>
    <xf numFmtId="0" fontId="3" fillId="11" borderId="52" xfId="0" applyFont="1" applyFill="1" applyBorder="1" applyAlignment="1" applyProtection="1">
      <alignment horizontal="center"/>
    </xf>
    <xf numFmtId="0" fontId="3" fillId="11" borderId="52" xfId="0" applyFont="1" applyFill="1" applyBorder="1" applyProtection="1"/>
    <xf numFmtId="0" fontId="3" fillId="11" borderId="53" xfId="0" applyFont="1" applyFill="1" applyBorder="1" applyProtection="1"/>
    <xf numFmtId="0" fontId="29" fillId="5" borderId="52" xfId="0" applyFont="1" applyFill="1" applyBorder="1" applyAlignment="1" applyProtection="1">
      <alignment horizontal="center"/>
    </xf>
    <xf numFmtId="0" fontId="2" fillId="5" borderId="52" xfId="0" applyFont="1" applyFill="1" applyBorder="1" applyProtection="1"/>
    <xf numFmtId="0" fontId="2" fillId="2" borderId="52" xfId="0" applyFont="1" applyFill="1" applyBorder="1" applyAlignment="1" applyProtection="1"/>
    <xf numFmtId="0" fontId="20" fillId="2" borderId="52" xfId="0" applyFont="1" applyFill="1" applyBorder="1" applyAlignment="1" applyProtection="1">
      <alignment horizontal="center"/>
    </xf>
    <xf numFmtId="0" fontId="3" fillId="2" borderId="52" xfId="0" applyFont="1" applyFill="1" applyBorder="1" applyProtection="1"/>
    <xf numFmtId="0" fontId="2" fillId="4" borderId="52" xfId="0" applyFont="1" applyFill="1" applyBorder="1" applyProtection="1"/>
    <xf numFmtId="0" fontId="3" fillId="0" borderId="51" xfId="0" applyFont="1" applyBorder="1" applyAlignment="1" applyProtection="1">
      <alignment horizontal="center"/>
    </xf>
    <xf numFmtId="0" fontId="3" fillId="0" borderId="52" xfId="0" applyFont="1" applyBorder="1" applyAlignment="1" applyProtection="1">
      <alignment horizontal="center"/>
    </xf>
    <xf numFmtId="0" fontId="3" fillId="0" borderId="55" xfId="0" applyFont="1" applyBorder="1" applyAlignment="1" applyProtection="1">
      <alignment horizontal="center"/>
    </xf>
    <xf numFmtId="0" fontId="2" fillId="8" borderId="51" xfId="0" applyFont="1" applyFill="1" applyBorder="1" applyAlignment="1" applyProtection="1"/>
    <xf numFmtId="0" fontId="3" fillId="8" borderId="53" xfId="0" applyFont="1" applyFill="1" applyBorder="1" applyAlignment="1" applyProtection="1">
      <alignment horizontal="center"/>
    </xf>
    <xf numFmtId="0" fontId="9" fillId="0" borderId="51" xfId="0" applyNumberFormat="1" applyFont="1" applyFill="1" applyBorder="1" applyAlignment="1" applyProtection="1">
      <alignment vertical="top"/>
    </xf>
    <xf numFmtId="0" fontId="2" fillId="0" borderId="52" xfId="0" applyFont="1" applyBorder="1" applyAlignment="1" applyProtection="1">
      <alignment horizontal="right"/>
    </xf>
    <xf numFmtId="0" fontId="3" fillId="0" borderId="52" xfId="0" applyFont="1" applyBorder="1" applyProtection="1"/>
    <xf numFmtId="0" fontId="8" fillId="0" borderId="52" xfId="0" applyFont="1" applyBorder="1" applyAlignment="1" applyProtection="1">
      <alignment horizontal="center"/>
    </xf>
    <xf numFmtId="0" fontId="9" fillId="0" borderId="52" xfId="0" applyFont="1" applyBorder="1" applyAlignment="1" applyProtection="1">
      <alignment horizontal="left"/>
    </xf>
    <xf numFmtId="0" fontId="10" fillId="9" borderId="52" xfId="0" applyFont="1" applyFill="1" applyBorder="1" applyProtection="1"/>
    <xf numFmtId="0" fontId="7" fillId="9" borderId="52" xfId="0" applyFont="1" applyFill="1" applyBorder="1" applyProtection="1"/>
    <xf numFmtId="0" fontId="2" fillId="9" borderId="52" xfId="0" applyFont="1" applyFill="1" applyBorder="1" applyProtection="1"/>
    <xf numFmtId="0" fontId="2" fillId="9" borderId="52" xfId="0" applyFont="1" applyFill="1" applyBorder="1" applyAlignment="1" applyProtection="1">
      <alignment horizontal="left" vertical="top"/>
    </xf>
    <xf numFmtId="0" fontId="15" fillId="9" borderId="53" xfId="0" applyFont="1" applyFill="1" applyBorder="1"/>
    <xf numFmtId="164" fontId="18" fillId="4" borderId="1" xfId="0" applyNumberFormat="1" applyFont="1" applyFill="1" applyBorder="1" applyAlignment="1" applyProtection="1">
      <alignment horizontal="center"/>
      <protection locked="0"/>
    </xf>
    <xf numFmtId="49" fontId="2" fillId="5" borderId="0" xfId="0" applyNumberFormat="1" applyFont="1" applyFill="1" applyBorder="1" applyAlignment="1" applyProtection="1"/>
    <xf numFmtId="164" fontId="18" fillId="5" borderId="9" xfId="0" applyNumberFormat="1" applyFont="1" applyFill="1" applyBorder="1" applyAlignment="1" applyProtection="1">
      <alignment horizontal="center"/>
      <protection locked="0"/>
    </xf>
    <xf numFmtId="2" fontId="18" fillId="5" borderId="9" xfId="0" applyNumberFormat="1" applyFont="1" applyFill="1" applyBorder="1" applyAlignment="1" applyProtection="1">
      <alignment horizontal="center"/>
      <protection locked="0"/>
    </xf>
    <xf numFmtId="2" fontId="18" fillId="4" borderId="9" xfId="0" applyNumberFormat="1" applyFont="1" applyFill="1" applyBorder="1" applyAlignment="1" applyProtection="1">
      <alignment horizontal="center"/>
      <protection locked="0"/>
    </xf>
    <xf numFmtId="49" fontId="28" fillId="11" borderId="0" xfId="0" applyNumberFormat="1" applyFont="1" applyFill="1" applyBorder="1" applyAlignment="1" applyProtection="1">
      <alignment vertical="center" wrapText="1"/>
      <protection hidden="1"/>
    </xf>
    <xf numFmtId="0" fontId="29" fillId="5" borderId="54" xfId="0" applyFont="1" applyFill="1" applyBorder="1" applyProtection="1">
      <protection hidden="1"/>
    </xf>
    <xf numFmtId="0" fontId="31" fillId="2" borderId="54" xfId="0" applyFont="1" applyFill="1" applyBorder="1" applyAlignment="1" applyProtection="1">
      <protection hidden="1"/>
    </xf>
    <xf numFmtId="164" fontId="18" fillId="5" borderId="3" xfId="0" applyNumberFormat="1" applyFont="1" applyFill="1" applyBorder="1" applyAlignment="1" applyProtection="1">
      <alignment horizontal="center"/>
    </xf>
    <xf numFmtId="0" fontId="21" fillId="0" borderId="0" xfId="0" applyFont="1"/>
    <xf numFmtId="9" fontId="16" fillId="5" borderId="3" xfId="2" applyFont="1" applyFill="1" applyBorder="1" applyAlignment="1" applyProtection="1">
      <alignment horizontal="center"/>
    </xf>
    <xf numFmtId="9" fontId="16" fillId="4" borderId="3" xfId="2" applyFont="1" applyFill="1" applyBorder="1" applyAlignment="1" applyProtection="1">
      <alignment horizontal="center"/>
    </xf>
    <xf numFmtId="0" fontId="31" fillId="2" borderId="0" xfId="0" applyFont="1" applyFill="1" applyBorder="1" applyProtection="1">
      <protection hidden="1"/>
    </xf>
    <xf numFmtId="0" fontId="6" fillId="5" borderId="0" xfId="0" applyFont="1" applyFill="1" applyBorder="1" applyAlignment="1" applyProtection="1">
      <protection hidden="1"/>
    </xf>
    <xf numFmtId="0" fontId="3" fillId="2" borderId="0" xfId="0" applyFont="1" applyFill="1" applyBorder="1" applyAlignment="1" applyProtection="1">
      <protection hidden="1"/>
    </xf>
    <xf numFmtId="7" fontId="30" fillId="0" borderId="0" xfId="0" applyNumberFormat="1" applyFont="1" applyBorder="1" applyProtection="1">
      <protection hidden="1"/>
    </xf>
    <xf numFmtId="0" fontId="30" fillId="0" borderId="0" xfId="0" applyFont="1" applyFill="1" applyBorder="1" applyProtection="1">
      <protection hidden="1"/>
    </xf>
    <xf numFmtId="0" fontId="3" fillId="0" borderId="0" xfId="0" applyFont="1" applyFill="1" applyBorder="1" applyProtection="1">
      <protection hidden="1"/>
    </xf>
    <xf numFmtId="0" fontId="2" fillId="0" borderId="8" xfId="0" applyFont="1" applyFill="1" applyBorder="1" applyAlignment="1" applyProtection="1">
      <alignment horizontal="right"/>
      <protection hidden="1"/>
    </xf>
    <xf numFmtId="0" fontId="31" fillId="2" borderId="0" xfId="0" applyNumberFormat="1" applyFont="1" applyFill="1" applyBorder="1" applyAlignment="1" applyProtection="1">
      <alignment horizontal="center" vertical="center"/>
      <protection hidden="1"/>
    </xf>
    <xf numFmtId="0" fontId="31" fillId="2" borderId="3" xfId="0" applyFont="1" applyFill="1" applyBorder="1" applyProtection="1">
      <protection hidden="1"/>
    </xf>
    <xf numFmtId="0" fontId="29" fillId="5" borderId="3" xfId="0" applyFont="1" applyFill="1" applyBorder="1" applyProtection="1">
      <protection hidden="1"/>
    </xf>
    <xf numFmtId="0" fontId="28" fillId="11" borderId="3" xfId="0" applyFont="1" applyFill="1" applyBorder="1" applyAlignment="1" applyProtection="1">
      <alignment horizontal="center"/>
      <protection hidden="1"/>
    </xf>
    <xf numFmtId="0" fontId="2" fillId="12" borderId="2" xfId="0" applyFont="1" applyFill="1" applyBorder="1" applyAlignment="1" applyProtection="1"/>
    <xf numFmtId="49" fontId="31" fillId="2" borderId="0" xfId="0" applyNumberFormat="1" applyFont="1" applyFill="1" applyBorder="1" applyAlignment="1" applyProtection="1">
      <alignment vertical="center"/>
    </xf>
    <xf numFmtId="164" fontId="16" fillId="6" borderId="14" xfId="0" applyNumberFormat="1" applyFont="1" applyFill="1" applyBorder="1" applyAlignment="1" applyProtection="1">
      <alignment horizontal="center"/>
    </xf>
    <xf numFmtId="164" fontId="16" fillId="12" borderId="14" xfId="2" applyNumberFormat="1" applyFont="1" applyFill="1" applyBorder="1" applyAlignment="1" applyProtection="1">
      <alignment horizontal="center"/>
    </xf>
    <xf numFmtId="10" fontId="1" fillId="5" borderId="1" xfId="2" applyNumberFormat="1" applyFont="1" applyFill="1" applyBorder="1" applyAlignment="1" applyProtection="1">
      <alignment horizontal="center"/>
    </xf>
    <xf numFmtId="164" fontId="1" fillId="5" borderId="1" xfId="0" applyNumberFormat="1" applyFont="1" applyFill="1" applyBorder="1" applyAlignment="1" applyProtection="1">
      <alignment horizontal="center"/>
    </xf>
    <xf numFmtId="10" fontId="1" fillId="2" borderId="1" xfId="0" applyNumberFormat="1" applyFont="1" applyFill="1" applyBorder="1" applyAlignment="1" applyProtection="1">
      <alignment horizontal="center"/>
    </xf>
    <xf numFmtId="164" fontId="1" fillId="2" borderId="1" xfId="0" applyNumberFormat="1" applyFont="1" applyFill="1" applyBorder="1" applyAlignment="1" applyProtection="1">
      <alignment horizontal="center"/>
    </xf>
    <xf numFmtId="10" fontId="16" fillId="12" borderId="14" xfId="2" applyNumberFormat="1" applyFont="1" applyFill="1" applyBorder="1" applyAlignment="1" applyProtection="1">
      <alignment horizontal="center"/>
    </xf>
    <xf numFmtId="10" fontId="14" fillId="6" borderId="13" xfId="2" applyNumberFormat="1" applyFont="1" applyFill="1" applyBorder="1" applyAlignment="1" applyProtection="1">
      <alignment horizontal="center"/>
    </xf>
    <xf numFmtId="10" fontId="1" fillId="2" borderId="1" xfId="2" applyNumberFormat="1" applyFont="1" applyFill="1" applyBorder="1" applyAlignment="1" applyProtection="1">
      <alignment horizontal="center"/>
    </xf>
    <xf numFmtId="166" fontId="3" fillId="0" borderId="0" xfId="1" applyNumberFormat="1" applyFont="1" applyAlignment="1" applyProtection="1">
      <alignment horizontal="center"/>
      <protection locked="0"/>
    </xf>
    <xf numFmtId="166" fontId="3" fillId="0" borderId="0" xfId="1" applyNumberFormat="1" applyFont="1" applyProtection="1">
      <protection locked="0"/>
    </xf>
    <xf numFmtId="0" fontId="4" fillId="2" borderId="9" xfId="0" applyNumberFormat="1" applyFont="1" applyFill="1" applyBorder="1" applyAlignment="1" applyProtection="1">
      <alignment vertical="top" wrapText="1"/>
      <protection locked="0"/>
    </xf>
    <xf numFmtId="0" fontId="4" fillId="2" borderId="14" xfId="0" applyNumberFormat="1" applyFont="1" applyFill="1" applyBorder="1" applyAlignment="1" applyProtection="1">
      <alignment vertical="top" wrapText="1"/>
      <protection locked="0"/>
    </xf>
    <xf numFmtId="0" fontId="4" fillId="0" borderId="0" xfId="0" applyFont="1" applyAlignment="1" applyProtection="1">
      <alignment horizontal="right"/>
      <protection locked="0"/>
    </xf>
    <xf numFmtId="0" fontId="5" fillId="2" borderId="9" xfId="0" applyNumberFormat="1" applyFont="1" applyFill="1" applyBorder="1" applyAlignment="1" applyProtection="1">
      <alignment vertical="top" wrapText="1"/>
      <protection locked="0"/>
    </xf>
    <xf numFmtId="0" fontId="5" fillId="2" borderId="14" xfId="0" applyNumberFormat="1" applyFont="1" applyFill="1" applyBorder="1" applyAlignment="1" applyProtection="1">
      <alignment vertical="top" wrapText="1"/>
      <protection locked="0"/>
    </xf>
    <xf numFmtId="0" fontId="4" fillId="2" borderId="9" xfId="0" applyNumberFormat="1" applyFont="1" applyFill="1" applyBorder="1" applyAlignment="1" applyProtection="1">
      <alignment wrapText="1"/>
      <protection locked="0"/>
    </xf>
    <xf numFmtId="0" fontId="4" fillId="2" borderId="15" xfId="0" applyNumberFormat="1" applyFont="1" applyFill="1" applyBorder="1" applyAlignment="1" applyProtection="1">
      <alignment vertical="top" wrapText="1"/>
      <protection locked="0"/>
    </xf>
    <xf numFmtId="0" fontId="4" fillId="2" borderId="9" xfId="0" applyNumberFormat="1" applyFont="1" applyFill="1" applyBorder="1" applyAlignment="1" applyProtection="1">
      <alignment vertical="top"/>
      <protection locked="0"/>
    </xf>
    <xf numFmtId="0" fontId="4" fillId="2" borderId="14" xfId="0" applyNumberFormat="1" applyFont="1" applyFill="1" applyBorder="1" applyAlignment="1" applyProtection="1">
      <alignment vertical="top"/>
      <protection locked="0"/>
    </xf>
    <xf numFmtId="0" fontId="5" fillId="0" borderId="59" xfId="0" applyNumberFormat="1" applyFont="1" applyFill="1" applyBorder="1" applyAlignment="1" applyProtection="1">
      <alignment horizontal="left" vertical="top" wrapText="1"/>
      <protection locked="0"/>
    </xf>
    <xf numFmtId="0" fontId="5" fillId="0" borderId="0" xfId="0" applyNumberFormat="1" applyFont="1" applyFill="1" applyBorder="1" applyAlignment="1" applyProtection="1">
      <alignment horizontal="left" vertical="top" wrapText="1"/>
      <protection locked="0"/>
    </xf>
    <xf numFmtId="0" fontId="5" fillId="0" borderId="3" xfId="0" applyNumberFormat="1" applyFont="1" applyFill="1" applyBorder="1" applyAlignment="1" applyProtection="1">
      <alignment horizontal="left" vertical="top" wrapText="1"/>
      <protection locked="0"/>
    </xf>
    <xf numFmtId="0" fontId="5" fillId="2" borderId="9" xfId="0" applyNumberFormat="1" applyFont="1" applyFill="1" applyBorder="1" applyAlignment="1" applyProtection="1">
      <alignment vertical="top"/>
      <protection locked="0"/>
    </xf>
    <xf numFmtId="0" fontId="5" fillId="2" borderId="14" xfId="0" applyNumberFormat="1" applyFont="1" applyFill="1" applyBorder="1" applyAlignment="1" applyProtection="1">
      <alignment vertical="top"/>
      <protection locked="0"/>
    </xf>
    <xf numFmtId="49" fontId="4" fillId="2" borderId="9" xfId="0" applyNumberFormat="1" applyFont="1" applyFill="1" applyBorder="1" applyAlignment="1" applyProtection="1">
      <alignment vertical="top"/>
      <protection locked="0"/>
    </xf>
    <xf numFmtId="49" fontId="4" fillId="2" borderId="14" xfId="0" applyNumberFormat="1" applyFont="1" applyFill="1" applyBorder="1" applyAlignment="1" applyProtection="1">
      <alignment vertical="top"/>
      <protection locked="0"/>
    </xf>
    <xf numFmtId="0" fontId="3" fillId="10" borderId="0" xfId="0" applyFont="1" applyFill="1" applyProtection="1">
      <protection locked="0"/>
    </xf>
    <xf numFmtId="0" fontId="3" fillId="0" borderId="0" xfId="0" quotePrefix="1" applyFont="1" applyProtection="1">
      <protection locked="0"/>
    </xf>
    <xf numFmtId="44" fontId="4" fillId="2" borderId="9" xfId="1" applyFont="1" applyFill="1" applyBorder="1" applyAlignment="1" applyProtection="1">
      <alignment horizontal="left" vertical="top"/>
      <protection locked="0"/>
    </xf>
    <xf numFmtId="0" fontId="4" fillId="2" borderId="1" xfId="0" applyNumberFormat="1" applyFont="1" applyFill="1" applyBorder="1" applyAlignment="1" applyProtection="1">
      <alignment vertical="top" wrapText="1"/>
      <protection locked="0"/>
    </xf>
    <xf numFmtId="0" fontId="5" fillId="2" borderId="1" xfId="0" applyNumberFormat="1" applyFont="1" applyFill="1" applyBorder="1" applyAlignment="1" applyProtection="1">
      <alignment vertical="top" wrapText="1"/>
      <protection locked="0"/>
    </xf>
    <xf numFmtId="0" fontId="5" fillId="2" borderId="13" xfId="0" applyNumberFormat="1" applyFont="1" applyFill="1" applyBorder="1" applyAlignment="1" applyProtection="1">
      <alignment vertical="top" wrapText="1"/>
      <protection locked="0"/>
    </xf>
    <xf numFmtId="0" fontId="2" fillId="0" borderId="49" xfId="0" applyFont="1" applyBorder="1" applyAlignment="1" applyProtection="1">
      <alignment horizontal="left"/>
    </xf>
    <xf numFmtId="0" fontId="38" fillId="14" borderId="0" xfId="0" applyFont="1" applyFill="1" applyBorder="1" applyAlignment="1" applyProtection="1">
      <alignment horizontal="left"/>
    </xf>
    <xf numFmtId="0" fontId="39" fillId="14" borderId="0" xfId="0" applyFont="1" applyFill="1" applyBorder="1" applyProtection="1"/>
    <xf numFmtId="0" fontId="30" fillId="14" borderId="0" xfId="0" applyFont="1" applyFill="1" applyBorder="1" applyAlignment="1" applyProtection="1">
      <alignment horizontal="center"/>
    </xf>
    <xf numFmtId="0" fontId="30" fillId="14" borderId="3" xfId="0" applyFont="1" applyFill="1" applyBorder="1" applyAlignment="1" applyProtection="1">
      <alignment horizontal="center"/>
    </xf>
    <xf numFmtId="0" fontId="38" fillId="14" borderId="0" xfId="0" applyFont="1" applyFill="1" applyBorder="1" applyAlignment="1" applyProtection="1">
      <alignment horizontal="center"/>
    </xf>
    <xf numFmtId="0" fontId="5" fillId="2" borderId="18" xfId="0" applyNumberFormat="1" applyFont="1" applyFill="1" applyBorder="1" applyAlignment="1" applyProtection="1">
      <alignment vertical="top" wrapText="1"/>
    </xf>
    <xf numFmtId="0" fontId="5" fillId="2" borderId="9" xfId="0" applyNumberFormat="1" applyFont="1" applyFill="1" applyBorder="1" applyAlignment="1" applyProtection="1">
      <alignment vertical="top" wrapText="1"/>
    </xf>
    <xf numFmtId="14" fontId="3" fillId="10" borderId="28" xfId="0" applyNumberFormat="1" applyFont="1" applyFill="1" applyBorder="1" applyAlignment="1" applyProtection="1">
      <protection locked="0"/>
    </xf>
    <xf numFmtId="1" fontId="3" fillId="10" borderId="27" xfId="0" applyNumberFormat="1" applyFont="1" applyFill="1" applyBorder="1" applyAlignment="1" applyProtection="1">
      <protection locked="0"/>
    </xf>
    <xf numFmtId="1" fontId="3" fillId="10" borderId="60" xfId="0" applyNumberFormat="1" applyFont="1" applyFill="1" applyBorder="1" applyAlignment="1" applyProtection="1">
      <alignment horizontal="left"/>
      <protection locked="0"/>
    </xf>
    <xf numFmtId="167" fontId="2" fillId="10" borderId="28" xfId="0" applyNumberFormat="1" applyFont="1" applyFill="1" applyBorder="1" applyAlignment="1" applyProtection="1">
      <alignment horizontal="right"/>
    </xf>
    <xf numFmtId="0" fontId="2" fillId="10" borderId="11" xfId="0" applyFont="1" applyFill="1" applyBorder="1" applyAlignment="1" applyProtection="1">
      <alignment horizontal="right"/>
    </xf>
    <xf numFmtId="0" fontId="0" fillId="0" borderId="27" xfId="0" applyBorder="1"/>
    <xf numFmtId="0" fontId="0" fillId="0" borderId="30" xfId="0" applyBorder="1"/>
    <xf numFmtId="5" fontId="0" fillId="0" borderId="61" xfId="1" applyNumberFormat="1" applyFont="1" applyBorder="1" applyAlignment="1">
      <alignment horizontal="center" vertical="center"/>
    </xf>
    <xf numFmtId="5" fontId="0" fillId="0" borderId="43" xfId="1" applyNumberFormat="1" applyFont="1" applyBorder="1" applyAlignment="1">
      <alignment horizontal="center" vertical="center"/>
    </xf>
    <xf numFmtId="0" fontId="0" fillId="0" borderId="41" xfId="0" applyBorder="1"/>
    <xf numFmtId="5" fontId="0" fillId="0" borderId="40" xfId="1" applyNumberFormat="1" applyFont="1" applyBorder="1" applyAlignment="1">
      <alignment horizontal="center" vertical="center"/>
    </xf>
    <xf numFmtId="5" fontId="0" fillId="0" borderId="28" xfId="1" applyNumberFormat="1" applyFont="1" applyBorder="1" applyAlignment="1">
      <alignment horizontal="center" vertical="center"/>
    </xf>
    <xf numFmtId="5" fontId="37" fillId="0" borderId="28" xfId="1" applyNumberFormat="1" applyFont="1" applyBorder="1" applyAlignment="1">
      <alignment horizontal="center" vertical="center"/>
    </xf>
    <xf numFmtId="0" fontId="0" fillId="14" borderId="27" xfId="0" applyFill="1" applyBorder="1"/>
    <xf numFmtId="0" fontId="0" fillId="14" borderId="41" xfId="0" applyFill="1" applyBorder="1"/>
    <xf numFmtId="5" fontId="0" fillId="14" borderId="40" xfId="1" applyNumberFormat="1" applyFont="1" applyFill="1" applyBorder="1" applyAlignment="1">
      <alignment horizontal="center" vertical="center"/>
    </xf>
    <xf numFmtId="5" fontId="0" fillId="14" borderId="28" xfId="1" applyNumberFormat="1" applyFont="1" applyFill="1" applyBorder="1" applyAlignment="1">
      <alignment horizontal="center" vertical="center"/>
    </xf>
    <xf numFmtId="0" fontId="0" fillId="0" borderId="41" xfId="0" applyFont="1" applyBorder="1" applyAlignment="1">
      <alignment horizontal="left" vertical="center"/>
    </xf>
    <xf numFmtId="0" fontId="0" fillId="0" borderId="41" xfId="0" applyFont="1" applyBorder="1"/>
    <xf numFmtId="0" fontId="0" fillId="0" borderId="41" xfId="0" applyFont="1" applyBorder="1" applyAlignment="1">
      <alignment wrapText="1"/>
    </xf>
    <xf numFmtId="0" fontId="0" fillId="0" borderId="28" xfId="0" applyBorder="1"/>
    <xf numFmtId="0" fontId="0" fillId="0" borderId="27" xfId="0" applyFont="1" applyFill="1" applyBorder="1" applyAlignment="1">
      <alignment horizontal="right" vertical="center"/>
    </xf>
    <xf numFmtId="0" fontId="23" fillId="0" borderId="41" xfId="0" applyFont="1" applyFill="1" applyBorder="1" applyAlignment="1">
      <alignment horizontal="left" vertical="center" wrapText="1"/>
    </xf>
    <xf numFmtId="5" fontId="25" fillId="0" borderId="40" xfId="1" applyNumberFormat="1" applyFont="1" applyFill="1" applyBorder="1" applyAlignment="1">
      <alignment horizontal="center" vertical="center" wrapText="1"/>
    </xf>
    <xf numFmtId="5" fontId="25" fillId="0" borderId="28" xfId="1" applyNumberFormat="1" applyFont="1" applyFill="1" applyBorder="1" applyAlignment="1">
      <alignment horizontal="center" vertical="center" wrapText="1"/>
    </xf>
    <xf numFmtId="0" fontId="23" fillId="0" borderId="41" xfId="0" applyFont="1" applyFill="1" applyBorder="1" applyAlignment="1">
      <alignment vertical="center" wrapText="1"/>
    </xf>
    <xf numFmtId="5" fontId="0" fillId="0" borderId="40" xfId="1" applyNumberFormat="1" applyFont="1" applyFill="1" applyBorder="1" applyAlignment="1">
      <alignment horizontal="center" vertical="center"/>
    </xf>
    <xf numFmtId="5" fontId="0" fillId="0" borderId="28" xfId="1" applyNumberFormat="1" applyFont="1" applyFill="1" applyBorder="1" applyAlignment="1">
      <alignment horizontal="center" vertical="center"/>
    </xf>
    <xf numFmtId="5" fontId="0" fillId="0" borderId="42" xfId="1" applyNumberFormat="1" applyFont="1" applyBorder="1" applyAlignment="1">
      <alignment horizontal="center" vertical="center"/>
    </xf>
    <xf numFmtId="5" fontId="0" fillId="0" borderId="21" xfId="1" applyNumberFormat="1" applyFont="1" applyBorder="1" applyAlignment="1">
      <alignment horizontal="center" vertical="center"/>
    </xf>
    <xf numFmtId="164" fontId="18" fillId="4" borderId="8" xfId="0" applyNumberFormat="1" applyFont="1" applyFill="1" applyBorder="1" applyAlignment="1" applyProtection="1">
      <alignment horizontal="left"/>
    </xf>
    <xf numFmtId="0" fontId="26" fillId="2" borderId="16" xfId="0" applyNumberFormat="1" applyFont="1" applyFill="1" applyBorder="1" applyAlignment="1" applyProtection="1">
      <alignment horizontal="center" vertical="center" wrapText="1"/>
      <protection locked="0"/>
    </xf>
    <xf numFmtId="0" fontId="26" fillId="2" borderId="15" xfId="0" applyNumberFormat="1" applyFont="1" applyFill="1" applyBorder="1" applyAlignment="1" applyProtection="1">
      <alignment horizontal="center" vertical="center" wrapText="1"/>
      <protection locked="0"/>
    </xf>
    <xf numFmtId="0" fontId="26" fillId="2" borderId="44" xfId="0" applyNumberFormat="1" applyFont="1" applyFill="1" applyBorder="1" applyAlignment="1" applyProtection="1">
      <alignment horizontal="center" vertical="center" wrapText="1"/>
      <protection locked="0"/>
    </xf>
    <xf numFmtId="0" fontId="26" fillId="2" borderId="2" xfId="0" applyNumberFormat="1" applyFont="1" applyFill="1" applyBorder="1" applyAlignment="1" applyProtection="1">
      <alignment horizontal="center" vertical="center" wrapText="1"/>
      <protection locked="0"/>
    </xf>
    <xf numFmtId="0" fontId="26" fillId="2" borderId="0" xfId="0" applyNumberFormat="1" applyFont="1" applyFill="1" applyBorder="1" applyAlignment="1" applyProtection="1">
      <alignment horizontal="center" vertical="center" wrapText="1"/>
      <protection locked="0"/>
    </xf>
    <xf numFmtId="0" fontId="26" fillId="2" borderId="3" xfId="0" applyNumberFormat="1" applyFont="1" applyFill="1" applyBorder="1" applyAlignment="1" applyProtection="1">
      <alignment horizontal="center" vertical="center" wrapText="1"/>
      <protection locked="0"/>
    </xf>
    <xf numFmtId="0" fontId="26" fillId="2" borderId="4" xfId="0" applyNumberFormat="1" applyFont="1" applyFill="1" applyBorder="1" applyAlignment="1" applyProtection="1">
      <alignment horizontal="center" vertical="center" wrapText="1"/>
      <protection locked="0"/>
    </xf>
    <xf numFmtId="0" fontId="26" fillId="2" borderId="8" xfId="0" applyNumberFormat="1" applyFont="1" applyFill="1" applyBorder="1" applyAlignment="1" applyProtection="1">
      <alignment horizontal="center" vertical="center" wrapText="1"/>
      <protection locked="0"/>
    </xf>
    <xf numFmtId="0" fontId="26" fillId="2" borderId="5" xfId="0" applyNumberFormat="1" applyFont="1" applyFill="1" applyBorder="1" applyAlignment="1" applyProtection="1">
      <alignment horizontal="center" vertical="center" wrapText="1"/>
      <protection locked="0"/>
    </xf>
    <xf numFmtId="0" fontId="5" fillId="2" borderId="18" xfId="0" applyNumberFormat="1" applyFont="1" applyFill="1" applyBorder="1" applyAlignment="1" applyProtection="1">
      <alignment horizontal="left" vertical="top" wrapText="1"/>
    </xf>
    <xf numFmtId="0" fontId="5" fillId="2" borderId="9" xfId="0" applyNumberFormat="1" applyFont="1" applyFill="1" applyBorder="1" applyAlignment="1" applyProtection="1">
      <alignment horizontal="left" vertical="top" wrapText="1"/>
    </xf>
    <xf numFmtId="49" fontId="4" fillId="2" borderId="9" xfId="0" applyNumberFormat="1" applyFont="1" applyFill="1" applyBorder="1" applyAlignment="1" applyProtection="1">
      <alignment horizontal="left" vertical="top" wrapText="1"/>
      <protection locked="0"/>
    </xf>
    <xf numFmtId="49" fontId="4" fillId="2" borderId="14" xfId="0" applyNumberFormat="1" applyFont="1" applyFill="1" applyBorder="1" applyAlignment="1" applyProtection="1">
      <alignment horizontal="left" vertical="top" wrapText="1"/>
      <protection locked="0"/>
    </xf>
    <xf numFmtId="0" fontId="4" fillId="2" borderId="9" xfId="0" applyNumberFormat="1" applyFont="1" applyFill="1" applyBorder="1" applyAlignment="1" applyProtection="1">
      <alignment horizontal="left" vertical="top" wrapText="1"/>
      <protection locked="0"/>
    </xf>
    <xf numFmtId="0" fontId="2" fillId="9" borderId="52" xfId="0" applyFont="1" applyFill="1" applyBorder="1" applyAlignment="1" applyProtection="1">
      <alignment horizontal="left" vertical="top"/>
      <protection locked="0"/>
    </xf>
    <xf numFmtId="0" fontId="2" fillId="9" borderId="0" xfId="0" applyFont="1" applyFill="1" applyBorder="1" applyAlignment="1" applyProtection="1">
      <alignment horizontal="left" vertical="top"/>
      <protection locked="0"/>
    </xf>
    <xf numFmtId="0" fontId="2" fillId="9" borderId="52" xfId="0" applyFont="1" applyFill="1" applyBorder="1" applyAlignment="1" applyProtection="1">
      <alignment horizontal="left"/>
      <protection locked="0"/>
    </xf>
    <xf numFmtId="0" fontId="2" fillId="9" borderId="0" xfId="0" applyFont="1" applyFill="1" applyBorder="1" applyAlignment="1" applyProtection="1">
      <alignment horizontal="left"/>
      <protection locked="0"/>
    </xf>
    <xf numFmtId="0" fontId="4" fillId="2" borderId="14" xfId="0" applyNumberFormat="1" applyFont="1" applyFill="1" applyBorder="1" applyAlignment="1" applyProtection="1">
      <alignment horizontal="left" vertical="top" wrapText="1"/>
      <protection locked="0"/>
    </xf>
    <xf numFmtId="0" fontId="5" fillId="2" borderId="22" xfId="0" applyNumberFormat="1" applyFont="1" applyFill="1" applyBorder="1" applyAlignment="1" applyProtection="1">
      <alignment horizontal="left" vertical="top" wrapText="1"/>
    </xf>
    <xf numFmtId="0" fontId="5" fillId="2" borderId="19" xfId="0" applyNumberFormat="1" applyFont="1" applyFill="1" applyBorder="1" applyAlignment="1" applyProtection="1">
      <alignment horizontal="left" vertical="top" wrapText="1"/>
    </xf>
    <xf numFmtId="0" fontId="5" fillId="2" borderId="18" xfId="0" applyNumberFormat="1" applyFont="1" applyFill="1" applyBorder="1" applyAlignment="1" applyProtection="1">
      <alignment horizontal="left" vertical="top"/>
    </xf>
    <xf numFmtId="0" fontId="5" fillId="2" borderId="9" xfId="0" applyNumberFormat="1" applyFont="1" applyFill="1" applyBorder="1" applyAlignment="1" applyProtection="1">
      <alignment horizontal="left" vertical="top"/>
    </xf>
    <xf numFmtId="0" fontId="5" fillId="2" borderId="18" xfId="0" applyNumberFormat="1" applyFont="1" applyFill="1" applyBorder="1" applyAlignment="1" applyProtection="1">
      <alignment horizontal="left" vertical="top" wrapText="1"/>
      <protection locked="0"/>
    </xf>
    <xf numFmtId="0" fontId="5" fillId="2" borderId="9" xfId="0" applyNumberFormat="1" applyFont="1" applyFill="1" applyBorder="1" applyAlignment="1" applyProtection="1">
      <alignment horizontal="left" vertical="top" wrapText="1"/>
      <protection locked="0"/>
    </xf>
    <xf numFmtId="0" fontId="5" fillId="2" borderId="14" xfId="0" applyNumberFormat="1" applyFont="1" applyFill="1" applyBorder="1" applyAlignment="1" applyProtection="1">
      <alignment horizontal="left" vertical="top" wrapText="1"/>
      <protection locked="0"/>
    </xf>
    <xf numFmtId="49" fontId="4" fillId="2" borderId="19" xfId="0" applyNumberFormat="1" applyFont="1" applyFill="1" applyBorder="1" applyAlignment="1" applyProtection="1">
      <alignment horizontal="left" vertical="top" wrapText="1"/>
      <protection locked="0"/>
    </xf>
    <xf numFmtId="49" fontId="4" fillId="2" borderId="23" xfId="0" applyNumberFormat="1" applyFont="1" applyFill="1" applyBorder="1" applyAlignment="1" applyProtection="1">
      <alignment horizontal="left" vertical="top" wrapText="1"/>
      <protection locked="0"/>
    </xf>
    <xf numFmtId="49" fontId="3" fillId="8" borderId="18" xfId="0" applyNumberFormat="1" applyFont="1" applyFill="1" applyBorder="1" applyAlignment="1" applyProtection="1">
      <alignment horizontal="left"/>
      <protection locked="0"/>
    </xf>
    <xf numFmtId="49" fontId="3" fillId="8" borderId="27" xfId="0" applyNumberFormat="1" applyFont="1" applyFill="1" applyBorder="1" applyAlignment="1" applyProtection="1">
      <alignment horizontal="left"/>
      <protection locked="0"/>
    </xf>
    <xf numFmtId="49" fontId="2" fillId="5" borderId="15" xfId="0" applyNumberFormat="1" applyFont="1" applyFill="1" applyBorder="1" applyAlignment="1" applyProtection="1">
      <alignment horizontal="left"/>
    </xf>
    <xf numFmtId="0" fontId="29" fillId="5" borderId="52" xfId="0" applyFont="1" applyFill="1" applyBorder="1" applyAlignment="1" applyProtection="1">
      <alignment horizontal="center"/>
      <protection hidden="1"/>
    </xf>
    <xf numFmtId="0" fontId="29" fillId="5" borderId="0" xfId="0" applyFont="1" applyFill="1" applyBorder="1" applyAlignment="1" applyProtection="1">
      <alignment horizontal="center"/>
      <protection hidden="1"/>
    </xf>
    <xf numFmtId="0" fontId="3" fillId="5" borderId="1" xfId="0" applyFont="1" applyFill="1" applyBorder="1" applyAlignment="1" applyProtection="1">
      <alignment horizontal="right" indent="1"/>
    </xf>
    <xf numFmtId="0" fontId="36" fillId="5" borderId="0" xfId="0" quotePrefix="1" applyFont="1" applyFill="1" applyBorder="1" applyAlignment="1" applyProtection="1">
      <protection hidden="1"/>
    </xf>
    <xf numFmtId="0" fontId="0" fillId="0" borderId="0" xfId="0" applyBorder="1" applyAlignment="1" applyProtection="1">
      <protection hidden="1"/>
    </xf>
    <xf numFmtId="0" fontId="2" fillId="5" borderId="52" xfId="0" applyFont="1" applyFill="1" applyBorder="1" applyProtection="1"/>
    <xf numFmtId="0" fontId="2" fillId="5" borderId="0" xfId="0" applyFont="1" applyFill="1" applyBorder="1" applyProtection="1"/>
    <xf numFmtId="0" fontId="3" fillId="0" borderId="51" xfId="0" applyFont="1" applyBorder="1" applyAlignment="1" applyProtection="1">
      <alignment horizontal="center"/>
    </xf>
    <xf numFmtId="0" fontId="3" fillId="0" borderId="6" xfId="0" applyFont="1" applyBorder="1" applyAlignment="1" applyProtection="1">
      <alignment horizontal="center"/>
    </xf>
    <xf numFmtId="0" fontId="3" fillId="0" borderId="7" xfId="0" applyFont="1" applyBorder="1" applyAlignment="1" applyProtection="1">
      <alignment horizontal="center"/>
    </xf>
    <xf numFmtId="49" fontId="2" fillId="10" borderId="30" xfId="0" applyNumberFormat="1" applyFont="1" applyFill="1" applyBorder="1" applyAlignment="1" applyProtection="1">
      <alignment horizontal="left" wrapText="1"/>
    </xf>
    <xf numFmtId="49" fontId="2" fillId="10" borderId="9" xfId="0" applyNumberFormat="1" applyFont="1" applyFill="1" applyBorder="1" applyAlignment="1" applyProtection="1">
      <alignment horizontal="left" wrapText="1"/>
    </xf>
    <xf numFmtId="0" fontId="2" fillId="2" borderId="0" xfId="0" applyFont="1" applyFill="1" applyBorder="1" applyAlignment="1" applyProtection="1">
      <alignment horizontal="left"/>
    </xf>
    <xf numFmtId="0" fontId="3" fillId="2" borderId="0" xfId="0" applyFont="1" applyFill="1" applyBorder="1" applyAlignment="1" applyProtection="1">
      <alignment horizontal="left"/>
    </xf>
    <xf numFmtId="16" fontId="2" fillId="2" borderId="52" xfId="0" applyNumberFormat="1" applyFont="1" applyFill="1" applyBorder="1" applyAlignment="1" applyProtection="1">
      <alignment horizontal="left" wrapText="1"/>
    </xf>
    <xf numFmtId="16" fontId="2" fillId="2" borderId="0" xfId="0" applyNumberFormat="1" applyFont="1" applyFill="1" applyBorder="1" applyAlignment="1" applyProtection="1">
      <alignment horizontal="left" wrapText="1"/>
    </xf>
    <xf numFmtId="0" fontId="10" fillId="0" borderId="52" xfId="0" applyFont="1" applyBorder="1" applyAlignment="1" applyProtection="1">
      <alignment horizontal="left" wrapText="1"/>
    </xf>
    <xf numFmtId="0" fontId="10" fillId="0" borderId="0" xfId="0" applyFont="1" applyBorder="1" applyAlignment="1" applyProtection="1">
      <alignment horizontal="left" wrapText="1"/>
    </xf>
    <xf numFmtId="0" fontId="2" fillId="13" borderId="37" xfId="0" applyFont="1" applyFill="1"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16" fontId="2" fillId="11" borderId="51" xfId="0" applyNumberFormat="1" applyFont="1" applyFill="1" applyBorder="1" applyAlignment="1" applyProtection="1">
      <alignment horizontal="left" wrapText="1"/>
    </xf>
    <xf numFmtId="16" fontId="2" fillId="11" borderId="6" xfId="0" applyNumberFormat="1" applyFont="1" applyFill="1" applyBorder="1" applyAlignment="1" applyProtection="1">
      <alignment horizontal="left"/>
    </xf>
    <xf numFmtId="0" fontId="3" fillId="0" borderId="10" xfId="0" applyFont="1" applyBorder="1" applyAlignment="1" applyProtection="1">
      <alignment horizontal="center"/>
    </xf>
    <xf numFmtId="0" fontId="3" fillId="11" borderId="0" xfId="0" applyFont="1" applyFill="1" applyBorder="1" applyAlignment="1" applyProtection="1">
      <alignment horizontal="right" indent="1"/>
    </xf>
    <xf numFmtId="49" fontId="11" fillId="11" borderId="8" xfId="0" applyNumberFormat="1" applyFont="1" applyFill="1" applyBorder="1" applyAlignment="1" applyProtection="1">
      <alignment horizontal="left" wrapText="1"/>
    </xf>
    <xf numFmtId="49" fontId="3" fillId="11" borderId="1" xfId="0" applyNumberFormat="1" applyFont="1" applyFill="1" applyBorder="1" applyAlignment="1" applyProtection="1">
      <alignment horizontal="center"/>
      <protection locked="0"/>
    </xf>
    <xf numFmtId="49" fontId="3" fillId="11" borderId="13" xfId="0" applyNumberFormat="1" applyFont="1" applyFill="1" applyBorder="1" applyAlignment="1" applyProtection="1">
      <alignment horizontal="center"/>
      <protection locked="0"/>
    </xf>
    <xf numFmtId="0" fontId="3" fillId="10" borderId="9" xfId="0" applyFont="1" applyFill="1" applyBorder="1" applyProtection="1">
      <protection locked="0"/>
    </xf>
    <xf numFmtId="0" fontId="3" fillId="10" borderId="27" xfId="0" applyFont="1" applyFill="1" applyBorder="1" applyProtection="1">
      <protection locked="0"/>
    </xf>
    <xf numFmtId="0" fontId="6" fillId="11" borderId="52" xfId="0" applyFont="1" applyFill="1" applyBorder="1" applyAlignment="1" applyProtection="1">
      <alignment horizontal="left" vertical="top" wrapText="1"/>
    </xf>
    <xf numFmtId="0" fontId="6" fillId="11" borderId="0" xfId="0" applyFont="1" applyFill="1" applyBorder="1" applyAlignment="1" applyProtection="1">
      <alignment horizontal="left" vertical="top" wrapText="1"/>
    </xf>
    <xf numFmtId="0" fontId="2" fillId="0" borderId="52" xfId="0" applyFont="1" applyBorder="1" applyAlignment="1" applyProtection="1">
      <alignment horizontal="left" wrapText="1"/>
    </xf>
    <xf numFmtId="0" fontId="2" fillId="0" borderId="0" xfId="0" applyFont="1" applyBorder="1" applyAlignment="1" applyProtection="1">
      <alignment horizontal="left" wrapText="1"/>
    </xf>
    <xf numFmtId="0" fontId="2" fillId="0" borderId="52" xfId="0" applyFont="1" applyBorder="1" applyAlignment="1" applyProtection="1">
      <alignment wrapText="1"/>
    </xf>
    <xf numFmtId="0" fontId="2" fillId="0" borderId="0" xfId="0" applyFont="1" applyBorder="1" applyAlignment="1" applyProtection="1">
      <alignment wrapText="1"/>
    </xf>
    <xf numFmtId="0" fontId="3" fillId="11" borderId="52" xfId="0" applyFont="1" applyFill="1" applyBorder="1" applyAlignment="1" applyProtection="1">
      <alignment horizontal="center"/>
    </xf>
    <xf numFmtId="0" fontId="3" fillId="11" borderId="0" xfId="0" applyFont="1" applyFill="1" applyBorder="1" applyAlignment="1" applyProtection="1">
      <alignment horizontal="center"/>
    </xf>
    <xf numFmtId="49" fontId="2" fillId="10" borderId="32" xfId="0" applyNumberFormat="1" applyFont="1" applyFill="1" applyBorder="1" applyAlignment="1" applyProtection="1">
      <alignment horizontal="left" wrapText="1"/>
    </xf>
    <xf numFmtId="49" fontId="2" fillId="10" borderId="1" xfId="0" applyNumberFormat="1" applyFont="1" applyFill="1" applyBorder="1" applyAlignment="1" applyProtection="1">
      <alignment horizontal="left" wrapText="1"/>
    </xf>
    <xf numFmtId="49" fontId="3" fillId="10" borderId="30" xfId="0" applyNumberFormat="1" applyFont="1" applyFill="1" applyBorder="1" applyAlignment="1" applyProtection="1">
      <alignment horizontal="left"/>
      <protection locked="0"/>
    </xf>
    <xf numFmtId="49" fontId="3" fillId="10" borderId="9" xfId="0" applyNumberFormat="1" applyFont="1" applyFill="1" applyBorder="1" applyAlignment="1" applyProtection="1">
      <alignment horizontal="left"/>
      <protection locked="0"/>
    </xf>
    <xf numFmtId="49" fontId="3" fillId="10" borderId="27" xfId="0" applyNumberFormat="1" applyFont="1" applyFill="1" applyBorder="1" applyAlignment="1" applyProtection="1">
      <alignment horizontal="left"/>
      <protection locked="0"/>
    </xf>
    <xf numFmtId="1" fontId="3" fillId="10" borderId="30" xfId="0" applyNumberFormat="1" applyFont="1" applyFill="1" applyBorder="1" applyAlignment="1" applyProtection="1">
      <alignment horizontal="left"/>
      <protection locked="0"/>
    </xf>
    <xf numFmtId="1" fontId="3" fillId="10" borderId="27" xfId="0" applyNumberFormat="1" applyFont="1" applyFill="1" applyBorder="1" applyAlignment="1" applyProtection="1">
      <alignment horizontal="left"/>
      <protection locked="0"/>
    </xf>
    <xf numFmtId="164" fontId="3" fillId="10" borderId="30" xfId="1" applyNumberFormat="1" applyFont="1" applyFill="1" applyBorder="1" applyAlignment="1" applyProtection="1">
      <alignment horizontal="left"/>
    </xf>
    <xf numFmtId="164" fontId="3" fillId="10" borderId="9" xfId="1" applyNumberFormat="1" applyFont="1" applyFill="1" applyBorder="1" applyAlignment="1" applyProtection="1">
      <alignment horizontal="left"/>
    </xf>
    <xf numFmtId="164" fontId="3" fillId="10" borderId="27" xfId="1" applyNumberFormat="1" applyFont="1" applyFill="1" applyBorder="1" applyAlignment="1" applyProtection="1">
      <alignment horizontal="left"/>
    </xf>
    <xf numFmtId="0" fontId="2" fillId="0" borderId="52" xfId="0" applyFont="1" applyBorder="1" applyProtection="1"/>
    <xf numFmtId="0" fontId="2" fillId="0" borderId="0" xfId="0" applyFont="1" applyBorder="1" applyProtection="1"/>
    <xf numFmtId="0" fontId="10" fillId="0" borderId="52" xfId="0" applyFont="1" applyBorder="1" applyAlignment="1" applyProtection="1"/>
    <xf numFmtId="0" fontId="10" fillId="0" borderId="0" xfId="0" applyFont="1" applyBorder="1" applyAlignment="1" applyProtection="1"/>
    <xf numFmtId="0" fontId="11" fillId="11" borderId="0" xfId="0" applyFont="1" applyFill="1" applyBorder="1" applyAlignment="1" applyProtection="1">
      <alignment wrapText="1"/>
    </xf>
    <xf numFmtId="0" fontId="11" fillId="11" borderId="3" xfId="0" applyFont="1" applyFill="1" applyBorder="1" applyAlignment="1" applyProtection="1">
      <alignment wrapText="1"/>
    </xf>
    <xf numFmtId="0" fontId="3" fillId="11" borderId="52" xfId="0" applyFont="1" applyFill="1" applyBorder="1" applyAlignment="1" applyProtection="1">
      <alignment horizontal="left"/>
    </xf>
    <xf numFmtId="0" fontId="3" fillId="11" borderId="0" xfId="0" applyFont="1" applyFill="1" applyBorder="1" applyAlignment="1" applyProtection="1">
      <alignment horizontal="left"/>
    </xf>
    <xf numFmtId="0" fontId="2" fillId="0" borderId="51" xfId="0" applyFont="1" applyBorder="1" applyAlignment="1" applyProtection="1">
      <alignment horizontal="left"/>
    </xf>
    <xf numFmtId="0" fontId="2" fillId="0" borderId="6" xfId="0" applyFont="1" applyBorder="1" applyAlignment="1" applyProtection="1">
      <alignment horizontal="left"/>
    </xf>
    <xf numFmtId="49" fontId="2" fillId="10" borderId="30" xfId="0" applyNumberFormat="1" applyFont="1" applyFill="1" applyBorder="1" applyAlignment="1" applyProtection="1">
      <alignment horizontal="left"/>
    </xf>
    <xf numFmtId="49" fontId="2" fillId="10" borderId="9" xfId="0" applyNumberFormat="1" applyFont="1" applyFill="1" applyBorder="1" applyAlignment="1" applyProtection="1">
      <alignment horizontal="left"/>
    </xf>
    <xf numFmtId="0" fontId="2" fillId="0" borderId="53" xfId="0" applyFont="1" applyBorder="1" applyAlignment="1" applyProtection="1">
      <alignment horizontal="left" vertical="center"/>
    </xf>
    <xf numFmtId="0" fontId="2" fillId="0" borderId="8" xfId="0" applyFont="1" applyBorder="1" applyAlignment="1" applyProtection="1">
      <alignment horizontal="left" vertical="center"/>
    </xf>
    <xf numFmtId="0" fontId="2" fillId="0" borderId="45" xfId="0" applyFont="1" applyBorder="1" applyAlignment="1" applyProtection="1">
      <alignment horizontal="left" vertical="center"/>
    </xf>
    <xf numFmtId="0" fontId="3" fillId="10" borderId="30" xfId="0" applyFont="1" applyFill="1" applyBorder="1" applyAlignment="1" applyProtection="1">
      <alignment horizontal="left"/>
      <protection locked="0"/>
    </xf>
    <xf numFmtId="0" fontId="3" fillId="10" borderId="27" xfId="0" applyFont="1" applyFill="1" applyBorder="1" applyAlignment="1" applyProtection="1">
      <alignment horizontal="left"/>
      <protection locked="0"/>
    </xf>
    <xf numFmtId="49" fontId="2" fillId="10" borderId="33" xfId="0" applyNumberFormat="1" applyFont="1" applyFill="1" applyBorder="1" applyAlignment="1" applyProtection="1">
      <alignment horizontal="left" wrapText="1"/>
    </xf>
    <xf numFmtId="49" fontId="2" fillId="10" borderId="15" xfId="0" applyNumberFormat="1" applyFont="1" applyFill="1" applyBorder="1" applyAlignment="1" applyProtection="1">
      <alignment horizontal="left" wrapText="1"/>
    </xf>
    <xf numFmtId="49" fontId="12" fillId="0" borderId="0" xfId="0" applyNumberFormat="1" applyFont="1" applyFill="1" applyBorder="1" applyAlignment="1" applyProtection="1">
      <alignment vertical="center" wrapText="1"/>
      <protection locked="0"/>
    </xf>
    <xf numFmtId="0" fontId="3" fillId="5" borderId="52" xfId="0" applyFont="1" applyFill="1" applyBorder="1" applyAlignment="1" applyProtection="1">
      <alignment horizontal="left"/>
    </xf>
    <xf numFmtId="0" fontId="3" fillId="5" borderId="0" xfId="0" applyFont="1" applyFill="1" applyBorder="1" applyAlignment="1" applyProtection="1">
      <alignment horizontal="left"/>
    </xf>
    <xf numFmtId="0" fontId="2" fillId="5" borderId="0" xfId="0" applyFont="1" applyFill="1" applyBorder="1" applyAlignment="1" applyProtection="1">
      <alignment horizontal="left"/>
    </xf>
    <xf numFmtId="0" fontId="2" fillId="0" borderId="0" xfId="0" applyFont="1" applyFill="1" applyBorder="1" applyAlignment="1" applyProtection="1">
      <alignment wrapText="1"/>
      <protection locked="0"/>
    </xf>
    <xf numFmtId="0" fontId="2" fillId="5" borderId="51" xfId="0" applyFont="1" applyFill="1" applyBorder="1" applyAlignment="1" applyProtection="1">
      <alignment horizontal="left"/>
    </xf>
    <xf numFmtId="0" fontId="2" fillId="5" borderId="6" xfId="0" applyFont="1" applyFill="1" applyBorder="1" applyAlignment="1" applyProtection="1">
      <alignment horizontal="left"/>
    </xf>
    <xf numFmtId="16" fontId="2" fillId="5" borderId="52" xfId="0" applyNumberFormat="1" applyFont="1" applyFill="1" applyBorder="1" applyAlignment="1" applyProtection="1">
      <alignment horizontal="left" wrapText="1"/>
    </xf>
    <xf numFmtId="16" fontId="2" fillId="5" borderId="0" xfId="0" applyNumberFormat="1" applyFont="1" applyFill="1" applyBorder="1" applyAlignment="1" applyProtection="1">
      <alignment horizontal="left" wrapText="1"/>
    </xf>
    <xf numFmtId="164" fontId="18" fillId="5" borderId="15" xfId="0" applyNumberFormat="1" applyFont="1" applyFill="1" applyBorder="1" applyAlignment="1" applyProtection="1">
      <alignment horizontal="center"/>
      <protection locked="0"/>
    </xf>
    <xf numFmtId="164" fontId="18" fillId="5" borderId="1" xfId="0" applyNumberFormat="1" applyFont="1" applyFill="1" applyBorder="1" applyAlignment="1" applyProtection="1">
      <alignment horizontal="center"/>
      <protection locked="0"/>
    </xf>
    <xf numFmtId="0" fontId="19" fillId="11" borderId="0" xfId="0" quotePrefix="1" applyNumberFormat="1" applyFont="1" applyFill="1" applyBorder="1" applyAlignment="1" applyProtection="1">
      <protection hidden="1"/>
    </xf>
    <xf numFmtId="0" fontId="3" fillId="0" borderId="0" xfId="0" applyFont="1" applyBorder="1" applyAlignment="1" applyProtection="1">
      <alignment horizontal="left" indent="1"/>
      <protection locked="0"/>
    </xf>
    <xf numFmtId="0" fontId="3" fillId="0" borderId="0" xfId="0" applyFont="1" applyAlignment="1" applyProtection="1">
      <alignment horizontal="left" indent="1"/>
      <protection locked="0"/>
    </xf>
    <xf numFmtId="0" fontId="2" fillId="0" borderId="52" xfId="0" applyFont="1" applyBorder="1" applyAlignment="1" applyProtection="1">
      <alignment horizontal="right"/>
    </xf>
    <xf numFmtId="0" fontId="0" fillId="0" borderId="0" xfId="0" applyBorder="1" applyAlignment="1" applyProtection="1"/>
    <xf numFmtId="0" fontId="2" fillId="0" borderId="0" xfId="0" applyFont="1" applyFill="1" applyBorder="1" applyProtection="1">
      <protection locked="0"/>
    </xf>
    <xf numFmtId="0" fontId="2" fillId="0" borderId="52" xfId="0" applyFont="1" applyFill="1" applyBorder="1" applyAlignment="1" applyProtection="1">
      <alignment horizontal="center" vertical="center" wrapText="1"/>
      <protection hidden="1"/>
    </xf>
    <xf numFmtId="0" fontId="2" fillId="0" borderId="0" xfId="0" applyFont="1" applyFill="1" applyBorder="1" applyAlignment="1" applyProtection="1">
      <alignment horizontal="center" vertical="center" wrapText="1"/>
      <protection hidden="1"/>
    </xf>
    <xf numFmtId="0" fontId="2" fillId="0" borderId="53" xfId="0" applyFont="1" applyFill="1" applyBorder="1" applyAlignment="1" applyProtection="1">
      <alignment horizontal="center" vertical="center" wrapText="1"/>
      <protection hidden="1"/>
    </xf>
    <xf numFmtId="0" fontId="2" fillId="0" borderId="8" xfId="0" applyFont="1" applyFill="1" applyBorder="1" applyAlignment="1" applyProtection="1">
      <alignment horizontal="center" vertical="center" wrapText="1"/>
      <protection hidden="1"/>
    </xf>
    <xf numFmtId="0" fontId="20" fillId="2" borderId="52" xfId="0" applyFont="1" applyFill="1" applyBorder="1" applyAlignment="1" applyProtection="1">
      <alignment horizontal="center"/>
      <protection hidden="1"/>
    </xf>
    <xf numFmtId="0" fontId="20" fillId="2" borderId="0" xfId="0" applyFont="1" applyFill="1" applyBorder="1" applyAlignment="1" applyProtection="1">
      <alignment horizontal="center"/>
      <protection hidden="1"/>
    </xf>
    <xf numFmtId="0" fontId="13" fillId="8" borderId="52" xfId="0" applyFont="1" applyFill="1" applyBorder="1" applyAlignment="1" applyProtection="1">
      <alignment vertical="top" wrapText="1"/>
    </xf>
    <xf numFmtId="0" fontId="13" fillId="8" borderId="0" xfId="0" applyFont="1" applyFill="1" applyBorder="1" applyAlignment="1" applyProtection="1">
      <alignment vertical="top" wrapText="1"/>
    </xf>
    <xf numFmtId="0" fontId="13" fillId="8" borderId="3" xfId="0" applyFont="1" applyFill="1" applyBorder="1" applyAlignment="1" applyProtection="1">
      <alignment vertical="top" wrapText="1"/>
    </xf>
    <xf numFmtId="49" fontId="2" fillId="8" borderId="34" xfId="0" applyNumberFormat="1" applyFont="1" applyFill="1" applyBorder="1" applyAlignment="1" applyProtection="1">
      <alignment horizontal="left" vertical="top"/>
    </xf>
    <xf numFmtId="49" fontId="2" fillId="8" borderId="35" xfId="0" applyNumberFormat="1" applyFont="1" applyFill="1" applyBorder="1" applyAlignment="1" applyProtection="1">
      <alignment horizontal="left" vertical="top"/>
    </xf>
    <xf numFmtId="0" fontId="2" fillId="8" borderId="46" xfId="0" applyFont="1" applyFill="1" applyBorder="1" applyAlignment="1" applyProtection="1">
      <alignment horizontal="left" vertical="top"/>
    </xf>
    <xf numFmtId="0" fontId="2" fillId="8" borderId="35" xfId="0" applyFont="1" applyFill="1" applyBorder="1" applyAlignment="1" applyProtection="1">
      <alignment horizontal="left" vertical="top"/>
    </xf>
    <xf numFmtId="49" fontId="2" fillId="4" borderId="0" xfId="0" applyNumberFormat="1" applyFont="1" applyFill="1" applyBorder="1" applyAlignment="1" applyProtection="1">
      <alignment horizontal="right"/>
    </xf>
    <xf numFmtId="0" fontId="3" fillId="2" borderId="52" xfId="0" applyFont="1" applyFill="1" applyBorder="1" applyAlignment="1" applyProtection="1">
      <alignment horizontal="center"/>
    </xf>
    <xf numFmtId="0" fontId="3" fillId="2" borderId="0" xfId="0" applyFont="1" applyFill="1" applyBorder="1" applyAlignment="1" applyProtection="1">
      <alignment horizontal="center"/>
    </xf>
    <xf numFmtId="0" fontId="3" fillId="2" borderId="3" xfId="0" applyFont="1" applyFill="1" applyBorder="1" applyAlignment="1" applyProtection="1">
      <alignment horizontal="center"/>
    </xf>
    <xf numFmtId="0" fontId="3" fillId="2" borderId="1" xfId="0" applyFont="1" applyFill="1" applyBorder="1" applyAlignment="1" applyProtection="1">
      <alignment horizontal="right" indent="1"/>
    </xf>
    <xf numFmtId="49" fontId="12" fillId="8" borderId="24" xfId="0" applyNumberFormat="1" applyFont="1" applyFill="1" applyBorder="1" applyAlignment="1" applyProtection="1">
      <alignment horizontal="center"/>
    </xf>
    <xf numFmtId="49" fontId="12" fillId="8" borderId="25" xfId="0" applyNumberFormat="1" applyFont="1" applyFill="1" applyBorder="1" applyAlignment="1" applyProtection="1">
      <alignment horizontal="center"/>
    </xf>
    <xf numFmtId="49" fontId="12" fillId="8" borderId="26" xfId="0" applyNumberFormat="1" applyFont="1" applyFill="1" applyBorder="1" applyAlignment="1" applyProtection="1">
      <alignment horizontal="center"/>
    </xf>
    <xf numFmtId="0" fontId="2" fillId="0" borderId="53" xfId="0" applyFont="1" applyBorder="1" applyAlignment="1" applyProtection="1">
      <alignment horizontal="left"/>
    </xf>
    <xf numFmtId="0" fontId="2" fillId="0" borderId="8" xfId="0" applyFont="1" applyBorder="1" applyAlignment="1" applyProtection="1">
      <alignment horizontal="left"/>
    </xf>
    <xf numFmtId="49" fontId="3" fillId="8" borderId="30" xfId="0" applyNumberFormat="1" applyFont="1" applyFill="1" applyBorder="1" applyAlignment="1" applyProtection="1">
      <alignment horizontal="left"/>
      <protection locked="0"/>
    </xf>
    <xf numFmtId="164" fontId="18" fillId="4" borderId="15" xfId="0" applyNumberFormat="1" applyFont="1" applyFill="1" applyBorder="1" applyAlignment="1" applyProtection="1">
      <alignment horizontal="center"/>
      <protection locked="0"/>
    </xf>
    <xf numFmtId="164" fontId="18" fillId="4" borderId="1" xfId="0" applyNumberFormat="1" applyFont="1" applyFill="1" applyBorder="1" applyAlignment="1" applyProtection="1">
      <alignment horizontal="center"/>
      <protection locked="0"/>
    </xf>
    <xf numFmtId="0" fontId="2" fillId="2" borderId="0" xfId="0" applyFont="1" applyFill="1" applyBorder="1" applyAlignment="1" applyProtection="1">
      <alignment horizontal="left" wrapText="1"/>
    </xf>
    <xf numFmtId="49" fontId="3" fillId="2" borderId="1" xfId="0" applyNumberFormat="1" applyFont="1" applyFill="1" applyBorder="1" applyAlignment="1" applyProtection="1">
      <alignment horizontal="center"/>
      <protection locked="0"/>
    </xf>
    <xf numFmtId="49" fontId="3" fillId="2" borderId="13" xfId="0" applyNumberFormat="1" applyFont="1" applyFill="1" applyBorder="1" applyAlignment="1" applyProtection="1">
      <alignment horizontal="center"/>
      <protection locked="0"/>
    </xf>
    <xf numFmtId="0" fontId="5" fillId="2" borderId="34" xfId="0" applyNumberFormat="1" applyFont="1" applyFill="1" applyBorder="1" applyAlignment="1" applyProtection="1">
      <alignment horizontal="left" vertical="top" wrapText="1"/>
      <protection locked="0"/>
    </xf>
    <xf numFmtId="0" fontId="0" fillId="0" borderId="11" xfId="0" applyBorder="1" applyAlignment="1" applyProtection="1">
      <alignment wrapText="1"/>
      <protection locked="0"/>
    </xf>
    <xf numFmtId="0" fontId="0" fillId="0" borderId="31" xfId="0" applyBorder="1" applyAlignment="1" applyProtection="1">
      <alignment wrapText="1"/>
      <protection locked="0"/>
    </xf>
    <xf numFmtId="0" fontId="3" fillId="4" borderId="52" xfId="0" applyFont="1" applyFill="1" applyBorder="1" applyAlignment="1" applyProtection="1">
      <alignment horizontal="left"/>
    </xf>
    <xf numFmtId="0" fontId="3" fillId="4" borderId="0" xfId="0" applyFont="1" applyFill="1" applyBorder="1" applyAlignment="1" applyProtection="1">
      <alignment horizontal="left"/>
    </xf>
    <xf numFmtId="0" fontId="5" fillId="2" borderId="18" xfId="0" applyNumberFormat="1" applyFont="1" applyFill="1" applyBorder="1" applyAlignment="1" applyProtection="1">
      <alignment horizontal="center" vertical="top" wrapText="1"/>
    </xf>
    <xf numFmtId="0" fontId="5" fillId="2" borderId="9" xfId="0" applyNumberFormat="1" applyFont="1" applyFill="1" applyBorder="1" applyAlignment="1" applyProtection="1">
      <alignment horizontal="center" vertical="top" wrapText="1"/>
    </xf>
    <xf numFmtId="0" fontId="5" fillId="2" borderId="14" xfId="0" applyNumberFormat="1" applyFont="1" applyFill="1" applyBorder="1" applyAlignment="1" applyProtection="1">
      <alignment horizontal="center" vertical="top" wrapText="1"/>
    </xf>
    <xf numFmtId="165" fontId="4" fillId="2" borderId="9" xfId="0" applyNumberFormat="1" applyFont="1" applyFill="1" applyBorder="1" applyAlignment="1" applyProtection="1">
      <alignment horizontal="left" vertical="top" wrapText="1"/>
      <protection locked="0"/>
    </xf>
    <xf numFmtId="49" fontId="3" fillId="10" borderId="30" xfId="0" applyNumberFormat="1" applyFont="1" applyFill="1" applyBorder="1" applyAlignment="1" applyProtection="1">
      <alignment horizontal="left" wrapText="1"/>
      <protection locked="0"/>
    </xf>
    <xf numFmtId="49" fontId="3" fillId="10" borderId="9" xfId="0" applyNumberFormat="1" applyFont="1" applyFill="1" applyBorder="1" applyAlignment="1" applyProtection="1">
      <alignment horizontal="left" wrapText="1"/>
      <protection locked="0"/>
    </xf>
    <xf numFmtId="0" fontId="2" fillId="4" borderId="0" xfId="0" applyFont="1" applyFill="1" applyBorder="1" applyAlignment="1" applyProtection="1">
      <protection hidden="1"/>
    </xf>
    <xf numFmtId="0" fontId="37" fillId="0" borderId="0" xfId="0" applyFont="1" applyBorder="1" applyAlignment="1" applyProtection="1">
      <protection hidden="1"/>
    </xf>
    <xf numFmtId="1" fontId="3" fillId="2" borderId="57" xfId="0" applyNumberFormat="1" applyFont="1" applyFill="1" applyBorder="1" applyAlignment="1" applyProtection="1">
      <alignment horizontal="center"/>
      <protection locked="0"/>
    </xf>
    <xf numFmtId="1" fontId="3" fillId="2" borderId="58" xfId="0" applyNumberFormat="1" applyFont="1" applyFill="1" applyBorder="1" applyAlignment="1" applyProtection="1">
      <alignment horizontal="center"/>
      <protection locked="0"/>
    </xf>
    <xf numFmtId="49" fontId="3" fillId="5" borderId="1" xfId="0" applyNumberFormat="1" applyFont="1" applyFill="1" applyBorder="1" applyAlignment="1" applyProtection="1">
      <alignment horizontal="center"/>
      <protection locked="0"/>
    </xf>
    <xf numFmtId="49" fontId="3" fillId="5" borderId="13" xfId="0" applyNumberFormat="1" applyFont="1" applyFill="1" applyBorder="1" applyAlignment="1" applyProtection="1">
      <alignment horizontal="center"/>
      <protection locked="0"/>
    </xf>
    <xf numFmtId="0" fontId="3" fillId="0" borderId="1" xfId="0" applyFont="1" applyBorder="1" applyAlignment="1" applyProtection="1">
      <alignment horizontal="center"/>
      <protection locked="0"/>
    </xf>
    <xf numFmtId="0" fontId="13" fillId="8" borderId="52" xfId="0" applyFont="1" applyFill="1" applyBorder="1" applyAlignment="1" applyProtection="1">
      <alignment horizontal="left" vertical="top" wrapText="1"/>
    </xf>
    <xf numFmtId="0" fontId="13" fillId="8" borderId="0" xfId="0" applyFont="1" applyFill="1" applyBorder="1" applyAlignment="1" applyProtection="1">
      <alignment horizontal="left" vertical="top" wrapText="1"/>
    </xf>
    <xf numFmtId="0" fontId="13" fillId="8" borderId="3" xfId="0" applyFont="1" applyFill="1" applyBorder="1" applyAlignment="1" applyProtection="1">
      <alignment horizontal="left" vertical="top" wrapText="1"/>
    </xf>
    <xf numFmtId="0" fontId="2" fillId="4" borderId="52" xfId="0" applyFont="1" applyFill="1" applyBorder="1" applyProtection="1"/>
    <xf numFmtId="0" fontId="2" fillId="4" borderId="0" xfId="0" applyFont="1" applyFill="1" applyBorder="1" applyProtection="1"/>
    <xf numFmtId="0" fontId="2" fillId="0" borderId="56" xfId="0" applyFont="1" applyBorder="1" applyAlignment="1" applyProtection="1">
      <alignment horizontal="left"/>
    </xf>
    <xf numFmtId="0" fontId="2" fillId="0" borderId="49" xfId="0" applyFont="1" applyBorder="1" applyAlignment="1" applyProtection="1">
      <alignment horizontal="left"/>
    </xf>
    <xf numFmtId="0" fontId="2" fillId="0" borderId="52" xfId="0" applyFont="1" applyBorder="1" applyAlignment="1" applyProtection="1">
      <alignment horizontal="center"/>
    </xf>
    <xf numFmtId="0" fontId="0" fillId="0" borderId="0" xfId="0" applyBorder="1" applyProtection="1"/>
    <xf numFmtId="0" fontId="2" fillId="0" borderId="47" xfId="0" applyFont="1" applyBorder="1" applyAlignment="1" applyProtection="1">
      <alignment horizontal="right"/>
    </xf>
    <xf numFmtId="0" fontId="2" fillId="4" borderId="53" xfId="0" applyFont="1" applyFill="1" applyBorder="1" applyAlignment="1" applyProtection="1">
      <alignment horizontal="left"/>
    </xf>
    <xf numFmtId="0" fontId="2" fillId="4" borderId="8" xfId="0" applyFont="1" applyFill="1" applyBorder="1" applyAlignment="1" applyProtection="1">
      <alignment horizontal="left"/>
    </xf>
    <xf numFmtId="0" fontId="3" fillId="8" borderId="22" xfId="0" applyFont="1" applyFill="1" applyBorder="1" applyProtection="1">
      <protection locked="0"/>
    </xf>
    <xf numFmtId="0" fontId="3" fillId="8" borderId="20" xfId="0" applyFont="1" applyFill="1" applyBorder="1" applyProtection="1">
      <protection locked="0"/>
    </xf>
    <xf numFmtId="0" fontId="2" fillId="2" borderId="47" xfId="0" applyFont="1" applyFill="1" applyBorder="1" applyAlignment="1" applyProtection="1">
      <alignment horizontal="left" vertical="center" wrapText="1"/>
    </xf>
    <xf numFmtId="0" fontId="2" fillId="2" borderId="48" xfId="0" applyFont="1" applyFill="1" applyBorder="1" applyAlignment="1" applyProtection="1">
      <alignment horizontal="left" vertical="center" wrapText="1"/>
    </xf>
    <xf numFmtId="0" fontId="2" fillId="2" borderId="0" xfId="0" applyFont="1" applyFill="1" applyBorder="1" applyAlignment="1" applyProtection="1">
      <alignment horizontal="left" wrapText="1"/>
      <protection locked="0"/>
    </xf>
    <xf numFmtId="0" fontId="2" fillId="2" borderId="3" xfId="0" applyFont="1" applyFill="1" applyBorder="1" applyAlignment="1" applyProtection="1">
      <alignment horizontal="left" wrapText="1"/>
      <protection locked="0"/>
    </xf>
    <xf numFmtId="0" fontId="2" fillId="8" borderId="37" xfId="0" applyFont="1" applyFill="1" applyBorder="1" applyAlignment="1" applyProtection="1">
      <alignment horizontal="left" vertical="center" wrapText="1"/>
      <protection locked="0"/>
    </xf>
    <xf numFmtId="0" fontId="2" fillId="8" borderId="20" xfId="0" applyFont="1" applyFill="1" applyBorder="1" applyAlignment="1" applyProtection="1">
      <alignment horizontal="left" vertical="center" wrapText="1"/>
      <protection locked="0"/>
    </xf>
    <xf numFmtId="0" fontId="4" fillId="2" borderId="9" xfId="0" applyNumberFormat="1" applyFont="1" applyFill="1" applyBorder="1" applyAlignment="1" applyProtection="1">
      <alignment horizontal="left" vertical="top"/>
      <protection locked="0"/>
    </xf>
    <xf numFmtId="0" fontId="4" fillId="2" borderId="15" xfId="0" applyNumberFormat="1" applyFont="1" applyFill="1" applyBorder="1" applyAlignment="1" applyProtection="1">
      <alignment horizontal="left" vertical="top" wrapText="1"/>
      <protection locked="0"/>
    </xf>
    <xf numFmtId="0" fontId="5" fillId="2" borderId="18" xfId="0" applyNumberFormat="1" applyFont="1" applyFill="1" applyBorder="1" applyAlignment="1" applyProtection="1">
      <alignment horizontal="left" vertical="top"/>
      <protection locked="0"/>
    </xf>
    <xf numFmtId="0" fontId="5" fillId="2" borderId="9" xfId="0" applyNumberFormat="1" applyFont="1" applyFill="1" applyBorder="1" applyAlignment="1" applyProtection="1">
      <alignment horizontal="left" vertical="top"/>
      <protection locked="0"/>
    </xf>
    <xf numFmtId="49" fontId="5" fillId="2" borderId="9" xfId="0" applyNumberFormat="1" applyFont="1" applyFill="1" applyBorder="1" applyAlignment="1" applyProtection="1">
      <alignment horizontal="left" vertical="top"/>
    </xf>
    <xf numFmtId="49" fontId="4" fillId="2" borderId="9" xfId="0" applyNumberFormat="1" applyFont="1" applyFill="1" applyBorder="1" applyAlignment="1" applyProtection="1">
      <alignment horizontal="left" vertical="top"/>
      <protection locked="0"/>
    </xf>
    <xf numFmtId="49" fontId="4" fillId="2" borderId="14" xfId="0" applyNumberFormat="1" applyFont="1" applyFill="1" applyBorder="1" applyAlignment="1" applyProtection="1">
      <alignment horizontal="left" vertical="top"/>
      <protection locked="0"/>
    </xf>
    <xf numFmtId="0" fontId="5" fillId="2" borderId="22" xfId="0" applyNumberFormat="1" applyFont="1" applyFill="1" applyBorder="1" applyAlignment="1" applyProtection="1">
      <alignment horizontal="left" vertical="top" wrapText="1"/>
      <protection locked="0"/>
    </xf>
    <xf numFmtId="0" fontId="5" fillId="2" borderId="19" xfId="0" applyNumberFormat="1" applyFont="1" applyFill="1" applyBorder="1" applyAlignment="1" applyProtection="1">
      <alignment horizontal="left" vertical="top" wrapText="1"/>
      <protection locked="0"/>
    </xf>
    <xf numFmtId="0" fontId="5" fillId="2" borderId="23" xfId="0" applyNumberFormat="1" applyFont="1" applyFill="1" applyBorder="1" applyAlignment="1" applyProtection="1">
      <alignment horizontal="left" vertical="top" wrapText="1"/>
      <protection locked="0"/>
    </xf>
    <xf numFmtId="0" fontId="5" fillId="2" borderId="22" xfId="0" applyNumberFormat="1" applyFont="1" applyFill="1" applyBorder="1" applyAlignment="1" applyProtection="1">
      <alignment horizontal="center" vertical="top" wrapText="1"/>
      <protection locked="0"/>
    </xf>
    <xf numFmtId="0" fontId="5" fillId="2" borderId="19" xfId="0" applyNumberFormat="1" applyFont="1" applyFill="1" applyBorder="1" applyAlignment="1" applyProtection="1">
      <alignment horizontal="center" vertical="top" wrapText="1"/>
      <protection locked="0"/>
    </xf>
    <xf numFmtId="0" fontId="5" fillId="2" borderId="23" xfId="0" applyNumberFormat="1" applyFont="1" applyFill="1" applyBorder="1" applyAlignment="1" applyProtection="1">
      <alignment horizontal="center" vertical="top" wrapText="1"/>
      <protection locked="0"/>
    </xf>
    <xf numFmtId="0" fontId="40" fillId="0" borderId="11" xfId="0" applyFont="1" applyBorder="1" applyAlignment="1" applyProtection="1">
      <alignment wrapText="1"/>
      <protection locked="0"/>
    </xf>
    <xf numFmtId="0" fontId="40" fillId="0" borderId="31" xfId="0" applyFont="1" applyBorder="1" applyAlignment="1" applyProtection="1">
      <alignment wrapText="1"/>
      <protection locked="0"/>
    </xf>
    <xf numFmtId="0" fontId="4" fillId="2" borderId="14" xfId="0" applyNumberFormat="1" applyFont="1" applyFill="1" applyBorder="1" applyAlignment="1" applyProtection="1">
      <alignment horizontal="left" vertical="top"/>
      <protection locked="0"/>
    </xf>
    <xf numFmtId="44" fontId="4" fillId="2" borderId="9" xfId="1" applyFont="1" applyFill="1" applyBorder="1" applyAlignment="1" applyProtection="1">
      <alignment horizontal="left" vertical="top"/>
      <protection locked="0"/>
    </xf>
    <xf numFmtId="44" fontId="4" fillId="2" borderId="14" xfId="1" applyFont="1" applyFill="1" applyBorder="1" applyAlignment="1" applyProtection="1">
      <alignment horizontal="left" vertical="top"/>
      <protection locked="0"/>
    </xf>
    <xf numFmtId="0" fontId="5" fillId="2" borderId="17" xfId="0" applyNumberFormat="1" applyFont="1" applyFill="1" applyBorder="1" applyAlignment="1" applyProtection="1">
      <alignment horizontal="left" vertical="top"/>
    </xf>
    <xf numFmtId="0" fontId="5" fillId="2" borderId="1" xfId="0" applyNumberFormat="1" applyFont="1" applyFill="1" applyBorder="1" applyAlignment="1" applyProtection="1">
      <alignment horizontal="left" vertical="top"/>
    </xf>
    <xf numFmtId="0" fontId="5" fillId="2" borderId="19" xfId="0" applyNumberFormat="1" applyFont="1" applyFill="1" applyBorder="1" applyAlignment="1" applyProtection="1">
      <alignment horizontal="left" vertical="top"/>
    </xf>
    <xf numFmtId="0" fontId="4" fillId="2" borderId="19" xfId="0" applyNumberFormat="1" applyFont="1" applyFill="1" applyBorder="1" applyAlignment="1" applyProtection="1">
      <alignment horizontal="left" vertical="top" wrapText="1"/>
      <protection locked="0"/>
    </xf>
    <xf numFmtId="0" fontId="4" fillId="2" borderId="23" xfId="0" applyNumberFormat="1" applyFont="1" applyFill="1" applyBorder="1" applyAlignment="1" applyProtection="1">
      <alignment horizontal="left" vertical="top" wrapText="1"/>
      <protection locked="0"/>
    </xf>
    <xf numFmtId="0" fontId="5" fillId="2" borderId="14" xfId="0" applyNumberFormat="1" applyFont="1" applyFill="1" applyBorder="1" applyAlignment="1" applyProtection="1">
      <alignment horizontal="left" vertical="top" wrapText="1"/>
    </xf>
  </cellXfs>
  <cellStyles count="3">
    <cellStyle name="Currency" xfId="1" builtinId="4"/>
    <cellStyle name="Normal" xfId="0" builtinId="0"/>
    <cellStyle name="Percent" xfId="2" builtinId="5"/>
  </cellStyles>
  <dxfs count="10">
    <dxf>
      <font>
        <color rgb="FF9C0006"/>
      </font>
      <fill>
        <patternFill>
          <bgColor rgb="FFFFC7CE"/>
        </patternFill>
      </fill>
    </dxf>
    <dxf>
      <font>
        <b/>
        <i val="0"/>
        <color rgb="FFFF0000"/>
      </font>
      <fill>
        <patternFill>
          <bgColor theme="4" tint="0.79998168889431442"/>
        </patternFill>
      </fill>
    </dxf>
    <dxf>
      <font>
        <color rgb="FF9C0006"/>
      </font>
      <fill>
        <patternFill>
          <bgColor rgb="FFFFC7CE"/>
        </patternFill>
      </fill>
    </dxf>
    <dxf>
      <font>
        <color rgb="FFFF0000"/>
      </font>
      <fill>
        <patternFill>
          <bgColor rgb="FFCCFFCC"/>
        </patternFill>
      </fill>
    </dxf>
    <dxf>
      <font>
        <color rgb="FF9C0006"/>
      </font>
      <fill>
        <patternFill>
          <bgColor rgb="FFFFC7CE"/>
        </patternFill>
      </fill>
    </dxf>
    <dxf>
      <font>
        <b/>
        <i val="0"/>
        <color rgb="FFFF0000"/>
      </font>
      <fill>
        <patternFill>
          <bgColor rgb="FFFFFF9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FFCC"/>
      <color rgb="FFFFFF99"/>
      <color rgb="FFCCFFCC"/>
      <color rgb="FFCCFFFF"/>
      <color rgb="FFFF0000"/>
      <color rgb="FF008000"/>
      <color rgb="FF99FF99"/>
      <color rgb="FFCCCCFF"/>
      <color rgb="FFFFCCFF"/>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9" Type="http://schemas.microsoft.com/office/2006/relationships/vbaProject" Target="vbaProject.bin"/><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pageSetUpPr fitToPage="1"/>
  </sheetPr>
  <dimension ref="A1:X432"/>
  <sheetViews>
    <sheetView showGridLines="0" tabSelected="1" topLeftCell="A5" workbookViewId="0">
      <selection activeCell="M17" sqref="M17"/>
    </sheetView>
  </sheetViews>
  <sheetFormatPr baseColWidth="10" defaultColWidth="5.5" defaultRowHeight="13" x14ac:dyDescent="0.15"/>
  <cols>
    <col min="1" max="1" width="3.5" style="2" customWidth="1"/>
    <col min="2" max="2" width="9.1640625" style="2" customWidth="1"/>
    <col min="3" max="3" width="17.5" style="2" customWidth="1"/>
    <col min="4" max="4" width="7.5" style="2" customWidth="1"/>
    <col min="5" max="5" width="15.5" style="4" customWidth="1"/>
    <col min="6" max="6" width="8.83203125" style="2" customWidth="1"/>
    <col min="7" max="7" width="7.5" style="2" customWidth="1"/>
    <col min="8" max="8" width="18.5" style="2" customWidth="1"/>
    <col min="9" max="9" width="16" style="1" customWidth="1"/>
    <col min="10" max="10" width="15.5" style="2" customWidth="1"/>
    <col min="11" max="255" width="9.1640625" style="2" customWidth="1"/>
    <col min="256" max="16384" width="5.5" style="2"/>
  </cols>
  <sheetData>
    <row r="1" spans="1:23" ht="0.75" customHeight="1" x14ac:dyDescent="0.15">
      <c r="A1" s="344"/>
      <c r="B1" s="329"/>
      <c r="C1" s="329"/>
      <c r="D1" s="329"/>
      <c r="E1" s="329"/>
      <c r="F1" s="329"/>
      <c r="G1" s="329"/>
      <c r="H1" s="329"/>
      <c r="I1" s="329"/>
      <c r="J1" s="330"/>
      <c r="L1" s="103"/>
      <c r="M1" s="103"/>
      <c r="N1" s="103"/>
      <c r="O1" s="103"/>
      <c r="P1" s="103"/>
      <c r="Q1" s="103"/>
      <c r="R1" s="103"/>
      <c r="S1" s="103"/>
      <c r="T1" s="103"/>
      <c r="U1" s="103"/>
      <c r="V1" s="103"/>
      <c r="W1" s="103"/>
    </row>
    <row r="2" spans="1:23" ht="0.75" customHeight="1" x14ac:dyDescent="0.15">
      <c r="A2" s="15"/>
      <c r="B2" s="23"/>
      <c r="C2" s="23"/>
      <c r="D2" s="23"/>
      <c r="E2" s="23"/>
      <c r="F2" s="23"/>
      <c r="G2" s="23"/>
      <c r="H2" s="23"/>
      <c r="I2" s="23"/>
      <c r="J2" s="22"/>
      <c r="L2" s="103"/>
      <c r="M2" s="103"/>
      <c r="N2" s="103"/>
      <c r="O2" s="103"/>
      <c r="P2" s="103"/>
      <c r="Q2" s="103"/>
      <c r="R2" s="103"/>
      <c r="S2" s="103"/>
      <c r="T2" s="103"/>
      <c r="U2" s="103"/>
      <c r="V2" s="103"/>
      <c r="W2" s="103"/>
    </row>
    <row r="3" spans="1:23" ht="0.75" customHeight="1" x14ac:dyDescent="0.15">
      <c r="A3" s="15"/>
      <c r="B3" s="23"/>
      <c r="C3" s="23"/>
      <c r="D3" s="23"/>
      <c r="E3" s="23"/>
      <c r="F3" s="23"/>
      <c r="G3" s="23"/>
      <c r="H3" s="23"/>
      <c r="I3" s="23"/>
      <c r="J3" s="22"/>
      <c r="L3" s="103"/>
      <c r="M3" s="103"/>
      <c r="N3" s="103"/>
      <c r="O3" s="103"/>
      <c r="P3" s="103"/>
      <c r="Q3" s="103"/>
      <c r="R3" s="103"/>
      <c r="S3" s="103"/>
      <c r="T3" s="103"/>
      <c r="U3" s="103"/>
      <c r="V3" s="103"/>
      <c r="W3" s="103"/>
    </row>
    <row r="4" spans="1:23" ht="0.75" customHeight="1" thickBot="1" x14ac:dyDescent="0.2">
      <c r="A4" s="15"/>
      <c r="B4" s="23"/>
      <c r="C4" s="23"/>
      <c r="D4" s="23"/>
      <c r="E4" s="23"/>
      <c r="F4" s="23"/>
      <c r="G4" s="23"/>
      <c r="H4" s="23"/>
      <c r="I4" s="23"/>
      <c r="J4" s="22"/>
      <c r="L4" s="103"/>
      <c r="M4" s="103"/>
      <c r="N4" s="103"/>
      <c r="O4" s="103"/>
      <c r="P4" s="103"/>
      <c r="Q4" s="103"/>
      <c r="R4" s="103"/>
      <c r="S4" s="103"/>
      <c r="T4" s="103"/>
      <c r="U4" s="103"/>
      <c r="V4" s="103"/>
      <c r="W4" s="103"/>
    </row>
    <row r="5" spans="1:23" ht="16" customHeight="1" x14ac:dyDescent="0.15">
      <c r="A5" s="377" t="s">
        <v>2</v>
      </c>
      <c r="B5" s="378"/>
      <c r="C5" s="378"/>
      <c r="D5" s="259"/>
      <c r="E5" s="262" t="s">
        <v>347</v>
      </c>
      <c r="F5" s="260"/>
      <c r="G5" s="82" t="s">
        <v>0</v>
      </c>
      <c r="H5" s="84"/>
      <c r="I5" s="263" t="s">
        <v>322</v>
      </c>
      <c r="J5" s="261"/>
      <c r="K5" s="103"/>
      <c r="L5" s="103"/>
      <c r="M5" s="103"/>
      <c r="N5" s="103"/>
      <c r="O5" s="103"/>
      <c r="P5" s="103"/>
      <c r="Q5" s="103"/>
      <c r="R5" s="103"/>
      <c r="S5" s="103"/>
      <c r="T5" s="103"/>
      <c r="U5" s="103"/>
      <c r="V5" s="103"/>
      <c r="W5" s="103"/>
    </row>
    <row r="6" spans="1:23" ht="16" customHeight="1" x14ac:dyDescent="0.15">
      <c r="A6" s="369" t="s">
        <v>45</v>
      </c>
      <c r="B6" s="370"/>
      <c r="C6" s="370"/>
      <c r="D6" s="443"/>
      <c r="E6" s="444"/>
      <c r="F6" s="83"/>
      <c r="G6" s="379" t="s">
        <v>292</v>
      </c>
      <c r="H6" s="380"/>
      <c r="I6" s="384"/>
      <c r="J6" s="385"/>
      <c r="K6" s="103"/>
      <c r="L6" s="103"/>
      <c r="M6" s="103"/>
      <c r="N6" s="103"/>
      <c r="O6" s="103"/>
      <c r="P6" s="103"/>
      <c r="Q6" s="103"/>
      <c r="R6" s="103"/>
      <c r="S6" s="103"/>
      <c r="T6" s="103"/>
      <c r="U6" s="103"/>
      <c r="V6" s="103"/>
      <c r="W6" s="103"/>
    </row>
    <row r="7" spans="1:23" ht="16" customHeight="1" x14ac:dyDescent="0.15">
      <c r="A7" s="371" t="s">
        <v>8</v>
      </c>
      <c r="B7" s="372"/>
      <c r="C7" s="372"/>
      <c r="D7" s="361" t="s">
        <v>273</v>
      </c>
      <c r="E7" s="362"/>
      <c r="F7" s="363"/>
      <c r="G7" s="379" t="s">
        <v>293</v>
      </c>
      <c r="H7" s="380"/>
      <c r="I7" s="361" t="s">
        <v>273</v>
      </c>
      <c r="J7" s="363"/>
      <c r="K7" s="103"/>
      <c r="L7" s="103"/>
      <c r="M7" s="103"/>
      <c r="N7" s="103"/>
      <c r="O7" s="103"/>
      <c r="P7" s="103"/>
      <c r="Q7" s="103"/>
      <c r="R7" s="103"/>
      <c r="S7" s="103"/>
      <c r="T7" s="103"/>
      <c r="U7" s="103"/>
      <c r="V7" s="103"/>
      <c r="W7" s="103"/>
    </row>
    <row r="8" spans="1:23" ht="26.25" customHeight="1" x14ac:dyDescent="0.15">
      <c r="A8" s="353" t="s">
        <v>348</v>
      </c>
      <c r="B8" s="354"/>
      <c r="C8" s="354"/>
      <c r="D8" s="349" t="s">
        <v>263</v>
      </c>
      <c r="E8" s="349"/>
      <c r="F8" s="350"/>
      <c r="G8" s="386" t="s">
        <v>312</v>
      </c>
      <c r="H8" s="387"/>
      <c r="I8" s="349" t="s">
        <v>269</v>
      </c>
      <c r="J8" s="350"/>
      <c r="K8" s="103"/>
      <c r="L8" s="103"/>
      <c r="M8" s="103"/>
      <c r="N8" s="103"/>
      <c r="O8" s="103"/>
      <c r="P8" s="103"/>
      <c r="Q8" s="103"/>
      <c r="R8" s="103"/>
      <c r="S8" s="103"/>
      <c r="T8" s="103"/>
      <c r="U8" s="103"/>
      <c r="V8" s="103"/>
      <c r="W8" s="103"/>
    </row>
    <row r="9" spans="1:23" s="81" customFormat="1" ht="27" customHeight="1" x14ac:dyDescent="0.15">
      <c r="A9" s="337" t="s">
        <v>350</v>
      </c>
      <c r="B9" s="338"/>
      <c r="C9" s="338"/>
      <c r="D9" s="366" t="s">
        <v>355</v>
      </c>
      <c r="E9" s="367"/>
      <c r="F9" s="368"/>
      <c r="G9" s="331" t="s">
        <v>313</v>
      </c>
      <c r="H9" s="332"/>
      <c r="I9" s="366"/>
      <c r="J9" s="368"/>
      <c r="K9" s="131"/>
      <c r="L9" s="131"/>
      <c r="M9" s="131"/>
      <c r="N9" s="131"/>
      <c r="O9" s="131"/>
      <c r="P9" s="131"/>
      <c r="Q9" s="131"/>
      <c r="R9" s="131"/>
      <c r="S9" s="131"/>
      <c r="T9" s="131"/>
      <c r="U9" s="131"/>
      <c r="V9" s="131"/>
      <c r="W9" s="131"/>
    </row>
    <row r="10" spans="1:23" ht="25.5" customHeight="1" x14ac:dyDescent="0.15">
      <c r="A10" s="355" t="s">
        <v>349</v>
      </c>
      <c r="B10" s="356"/>
      <c r="C10" s="356"/>
      <c r="D10" s="361" t="s">
        <v>60</v>
      </c>
      <c r="E10" s="362"/>
      <c r="F10" s="363"/>
      <c r="G10" s="359" t="s">
        <v>314</v>
      </c>
      <c r="H10" s="360"/>
      <c r="I10" s="364" t="s">
        <v>61</v>
      </c>
      <c r="J10" s="365"/>
      <c r="K10" s="103"/>
      <c r="L10" s="103"/>
      <c r="M10" s="103"/>
      <c r="N10" s="103"/>
      <c r="O10" s="103"/>
      <c r="P10" s="103"/>
      <c r="Q10" s="103"/>
      <c r="R10" s="103"/>
      <c r="S10" s="103"/>
      <c r="T10" s="103"/>
      <c r="U10" s="103"/>
      <c r="V10" s="103"/>
      <c r="W10" s="103"/>
    </row>
    <row r="11" spans="1:23" ht="15.75" customHeight="1" thickBot="1" x14ac:dyDescent="0.2">
      <c r="A11" s="381" t="s">
        <v>22</v>
      </c>
      <c r="B11" s="382"/>
      <c r="C11" s="383"/>
      <c r="D11" s="339" t="s">
        <v>272</v>
      </c>
      <c r="E11" s="340"/>
      <c r="F11" s="340"/>
      <c r="G11" s="340"/>
      <c r="H11" s="340"/>
      <c r="I11" s="340"/>
      <c r="J11" s="341"/>
      <c r="K11" s="103"/>
      <c r="L11" s="103"/>
      <c r="M11" s="103"/>
      <c r="N11" s="103"/>
      <c r="O11" s="103"/>
      <c r="P11" s="103"/>
      <c r="Q11" s="103"/>
      <c r="R11" s="103"/>
      <c r="S11" s="103"/>
      <c r="T11" s="103"/>
      <c r="U11" s="103"/>
      <c r="V11" s="103"/>
      <c r="W11" s="103"/>
    </row>
    <row r="12" spans="1:23" ht="20.25" customHeight="1" x14ac:dyDescent="0.15">
      <c r="A12" s="342" t="s">
        <v>354</v>
      </c>
      <c r="B12" s="343"/>
      <c r="C12" s="343"/>
      <c r="D12" s="100">
        <f>IF(E12="Enter $$$", 0,E12)</f>
        <v>0</v>
      </c>
      <c r="E12" s="147">
        <v>0</v>
      </c>
      <c r="F12" s="163"/>
      <c r="G12" s="163"/>
      <c r="H12" s="163"/>
      <c r="I12" s="67"/>
      <c r="J12" s="68"/>
      <c r="K12" s="103"/>
      <c r="L12" s="103"/>
      <c r="M12" s="103"/>
      <c r="N12" s="103"/>
      <c r="O12" s="103"/>
      <c r="P12" s="103"/>
      <c r="Q12" s="103"/>
      <c r="R12" s="103"/>
      <c r="S12" s="103"/>
      <c r="T12" s="103"/>
      <c r="U12" s="103"/>
      <c r="V12" s="103"/>
      <c r="W12" s="103"/>
    </row>
    <row r="13" spans="1:23" s="63" customFormat="1" ht="27" customHeight="1" x14ac:dyDescent="0.15">
      <c r="A13" s="351" t="s">
        <v>278</v>
      </c>
      <c r="B13" s="352"/>
      <c r="C13" s="352"/>
      <c r="D13" s="100">
        <f>IF(E13="Enter $$$", 0,E13)</f>
        <v>0</v>
      </c>
      <c r="E13" s="147">
        <v>0</v>
      </c>
      <c r="F13" s="373" t="s">
        <v>37</v>
      </c>
      <c r="G13" s="373"/>
      <c r="H13" s="373"/>
      <c r="I13" s="373"/>
      <c r="J13" s="374"/>
      <c r="K13" s="132"/>
      <c r="L13" s="133"/>
      <c r="M13" s="132"/>
      <c r="N13" s="132"/>
      <c r="O13" s="132"/>
      <c r="P13" s="132"/>
      <c r="Q13" s="132"/>
      <c r="R13" s="132"/>
      <c r="S13" s="132"/>
      <c r="T13" s="132"/>
      <c r="U13" s="132"/>
      <c r="V13" s="132"/>
      <c r="W13" s="132"/>
    </row>
    <row r="14" spans="1:23" ht="16" customHeight="1" x14ac:dyDescent="0.2">
      <c r="A14" s="375" t="s">
        <v>36</v>
      </c>
      <c r="B14" s="376"/>
      <c r="C14" s="69" t="s">
        <v>33</v>
      </c>
      <c r="D14" s="89">
        <f>IF(E14="Enter $$$", 0,E14)</f>
        <v>0</v>
      </c>
      <c r="E14" s="147">
        <v>0</v>
      </c>
      <c r="F14" s="198" t="s">
        <v>280</v>
      </c>
      <c r="G14" s="399" t="str">
        <f>B410</f>
        <v xml:space="preserve"> </v>
      </c>
      <c r="H14" s="325"/>
      <c r="I14" s="325"/>
      <c r="J14" s="215">
        <f>D12+D13</f>
        <v>0</v>
      </c>
      <c r="K14" s="103"/>
      <c r="L14" s="103"/>
      <c r="M14" s="388"/>
      <c r="N14" s="388"/>
      <c r="O14" s="388"/>
      <c r="P14" s="388"/>
      <c r="Q14" s="103"/>
      <c r="R14" s="103"/>
      <c r="S14" s="103"/>
      <c r="T14" s="103"/>
      <c r="U14" s="103"/>
      <c r="V14" s="103"/>
      <c r="W14" s="103"/>
    </row>
    <row r="15" spans="1:23" ht="16" customHeight="1" x14ac:dyDescent="0.15">
      <c r="A15" s="357"/>
      <c r="B15" s="358"/>
      <c r="C15" s="69" t="s">
        <v>34</v>
      </c>
      <c r="D15" s="89">
        <f>IF(E15="Enter $$$", 0,E15)</f>
        <v>0</v>
      </c>
      <c r="E15" s="147">
        <v>0</v>
      </c>
      <c r="F15" s="145"/>
      <c r="G15" s="145"/>
      <c r="H15" s="145"/>
      <c r="I15" s="145"/>
      <c r="J15" s="146"/>
      <c r="K15" s="103"/>
      <c r="L15" s="103"/>
      <c r="M15" s="388"/>
      <c r="N15" s="388"/>
      <c r="O15" s="388"/>
      <c r="P15" s="388"/>
      <c r="Q15" s="103"/>
      <c r="R15" s="103"/>
      <c r="S15" s="103"/>
      <c r="T15" s="103"/>
      <c r="U15" s="103"/>
      <c r="V15" s="103"/>
      <c r="W15" s="103"/>
    </row>
    <row r="16" spans="1:23" ht="16" customHeight="1" x14ac:dyDescent="0.15">
      <c r="A16" s="169"/>
      <c r="B16" s="163"/>
      <c r="C16" s="69" t="s">
        <v>281</v>
      </c>
      <c r="D16" s="89"/>
      <c r="E16" s="149">
        <v>1</v>
      </c>
      <c r="F16" s="145"/>
      <c r="G16" s="145"/>
      <c r="H16" s="145"/>
      <c r="I16" s="145"/>
      <c r="J16" s="146"/>
      <c r="K16" s="103"/>
      <c r="L16" s="103"/>
      <c r="M16" s="142"/>
      <c r="N16" s="142"/>
      <c r="O16" s="142"/>
      <c r="P16" s="142"/>
      <c r="Q16" s="103"/>
      <c r="R16" s="103"/>
      <c r="S16" s="103"/>
      <c r="T16" s="103"/>
      <c r="U16" s="103"/>
      <c r="V16" s="103"/>
      <c r="W16" s="103"/>
    </row>
    <row r="17" spans="1:23" ht="16" customHeight="1" x14ac:dyDescent="0.15">
      <c r="A17" s="170"/>
      <c r="B17" s="345" t="s">
        <v>1</v>
      </c>
      <c r="C17" s="345"/>
      <c r="D17" s="345"/>
      <c r="E17" s="347"/>
      <c r="F17" s="347"/>
      <c r="G17" s="347"/>
      <c r="H17" s="347"/>
      <c r="I17" s="347"/>
      <c r="J17" s="348"/>
      <c r="K17" s="103"/>
      <c r="L17" s="103"/>
      <c r="M17" s="103"/>
      <c r="N17" s="103"/>
      <c r="O17" s="103"/>
      <c r="P17" s="103"/>
      <c r="Q17" s="103"/>
      <c r="R17" s="103"/>
      <c r="S17" s="103"/>
      <c r="T17" s="103"/>
      <c r="U17" s="103"/>
      <c r="V17" s="103"/>
      <c r="W17" s="103"/>
    </row>
    <row r="18" spans="1:23" ht="28.5" customHeight="1" thickBot="1" x14ac:dyDescent="0.2">
      <c r="A18" s="171"/>
      <c r="B18" s="70"/>
      <c r="C18" s="70"/>
      <c r="D18" s="70"/>
      <c r="E18" s="346" t="s">
        <v>32</v>
      </c>
      <c r="F18" s="346"/>
      <c r="G18" s="346"/>
      <c r="H18" s="346"/>
      <c r="I18" s="346"/>
      <c r="J18" s="91"/>
      <c r="K18" s="103"/>
      <c r="L18" s="103"/>
      <c r="M18" s="103"/>
      <c r="N18" s="103"/>
      <c r="O18" s="103"/>
      <c r="P18" s="103"/>
      <c r="Q18" s="103"/>
      <c r="R18" s="103"/>
      <c r="S18" s="103"/>
      <c r="T18" s="103"/>
      <c r="U18" s="103"/>
      <c r="V18" s="103"/>
      <c r="W18" s="103"/>
    </row>
    <row r="19" spans="1:23" ht="16" customHeight="1" x14ac:dyDescent="0.15">
      <c r="A19" s="393" t="s">
        <v>12</v>
      </c>
      <c r="B19" s="394"/>
      <c r="C19" s="394"/>
      <c r="D19" s="98">
        <f>IF(E19="Enter $$$",0,E19)</f>
        <v>0</v>
      </c>
      <c r="E19" s="195">
        <v>0</v>
      </c>
      <c r="F19" s="391" t="s">
        <v>44</v>
      </c>
      <c r="G19" s="390"/>
      <c r="H19" s="390"/>
      <c r="I19" s="220">
        <f>IFERROR(ROUND(((D19-D12)/D12),3),"0.00"%)</f>
        <v>0</v>
      </c>
      <c r="J19" s="73"/>
      <c r="K19" s="103"/>
      <c r="L19" s="103"/>
      <c r="M19" s="103"/>
      <c r="N19" s="103"/>
      <c r="O19" s="103"/>
      <c r="P19" s="103"/>
      <c r="Q19" s="103"/>
      <c r="R19" s="103"/>
      <c r="S19" s="103"/>
      <c r="T19" s="103"/>
      <c r="U19" s="103"/>
      <c r="V19" s="103"/>
      <c r="W19" s="103"/>
    </row>
    <row r="20" spans="1:23" ht="16" customHeight="1" x14ac:dyDescent="0.15">
      <c r="A20" s="395" t="s">
        <v>296</v>
      </c>
      <c r="B20" s="396"/>
      <c r="C20" s="396"/>
      <c r="D20" s="206"/>
      <c r="E20" s="397">
        <v>0</v>
      </c>
      <c r="F20" s="391" t="s">
        <v>43</v>
      </c>
      <c r="G20" s="391"/>
      <c r="H20" s="391"/>
      <c r="I20" s="221">
        <f>IF(D12&lt;&gt;"0",D19-D12,"$0")</f>
        <v>0</v>
      </c>
      <c r="J20" s="73"/>
      <c r="K20" s="103"/>
      <c r="L20" s="103"/>
      <c r="M20" s="103"/>
      <c r="N20" s="103"/>
      <c r="O20" s="103"/>
      <c r="P20" s="103"/>
      <c r="Q20" s="103"/>
      <c r="R20" s="103"/>
      <c r="S20" s="103"/>
      <c r="T20" s="103"/>
      <c r="U20" s="103"/>
      <c r="V20" s="103"/>
      <c r="W20" s="103"/>
    </row>
    <row r="21" spans="1:23" ht="16" customHeight="1" x14ac:dyDescent="0.15">
      <c r="A21" s="395"/>
      <c r="B21" s="396"/>
      <c r="C21" s="396"/>
      <c r="D21" s="99">
        <f>IF(E20="Enter $$$", 0,E20)</f>
        <v>0</v>
      </c>
      <c r="E21" s="398"/>
      <c r="F21" s="391" t="s">
        <v>297</v>
      </c>
      <c r="G21" s="390"/>
      <c r="H21" s="390"/>
      <c r="I21" s="220">
        <f>IFERROR((TRUNC(IF(D13&lt;&gt;0,((D21-D13)/D13),D21/D12),4)),"0.00"%)</f>
        <v>0</v>
      </c>
      <c r="J21" s="73"/>
      <c r="K21" s="103"/>
      <c r="L21" s="392"/>
      <c r="M21" s="392"/>
      <c r="N21" s="392"/>
      <c r="O21" s="103"/>
      <c r="P21" s="103"/>
      <c r="Q21" s="103"/>
      <c r="R21" s="103"/>
      <c r="S21" s="103"/>
      <c r="T21" s="103"/>
      <c r="U21" s="103"/>
      <c r="V21" s="103"/>
      <c r="W21" s="103"/>
    </row>
    <row r="22" spans="1:23" ht="16" customHeight="1" x14ac:dyDescent="0.15">
      <c r="A22" s="389" t="s">
        <v>36</v>
      </c>
      <c r="B22" s="390"/>
      <c r="C22" s="74" t="s">
        <v>35</v>
      </c>
      <c r="D22" s="90">
        <f>IF(E22="Enter $$$", 0,E22)</f>
        <v>0</v>
      </c>
      <c r="E22" s="195">
        <v>0</v>
      </c>
      <c r="F22" s="391" t="s">
        <v>42</v>
      </c>
      <c r="G22" s="391"/>
      <c r="H22" s="391"/>
      <c r="I22" s="221">
        <f>IF(D13&lt;&gt;"0",D21-D13,"$0")</f>
        <v>0</v>
      </c>
      <c r="J22" s="73"/>
      <c r="K22" s="103"/>
      <c r="L22" s="103"/>
      <c r="M22" s="103"/>
      <c r="N22" s="103"/>
      <c r="O22" s="103"/>
      <c r="P22" s="103"/>
      <c r="Q22" s="103"/>
      <c r="R22" s="103"/>
      <c r="S22" s="103"/>
      <c r="T22" s="103"/>
      <c r="U22" s="103"/>
      <c r="V22" s="103"/>
      <c r="W22" s="103"/>
    </row>
    <row r="23" spans="1:23" ht="16" customHeight="1" x14ac:dyDescent="0.2">
      <c r="A23" s="321" t="e">
        <f>IF(E22&lt;&gt;"Enter $$$",ROUND(E22/D72,0),"Enter $$$")</f>
        <v>#DIV/0!</v>
      </c>
      <c r="B23" s="322"/>
      <c r="C23" s="74" t="s">
        <v>34</v>
      </c>
      <c r="D23" s="90">
        <f>IF(E23="Enter $$$", 0,E23)</f>
        <v>0</v>
      </c>
      <c r="E23" s="195">
        <v>0</v>
      </c>
      <c r="F23" s="324" t="str">
        <f>B413</f>
        <v xml:space="preserve"> </v>
      </c>
      <c r="G23" s="325"/>
      <c r="H23" s="325"/>
      <c r="I23" s="75"/>
      <c r="J23" s="214">
        <f>D19+D21</f>
        <v>0</v>
      </c>
      <c r="K23" s="103"/>
      <c r="L23" s="103"/>
      <c r="M23" s="103"/>
      <c r="N23" s="103"/>
      <c r="O23" s="103"/>
      <c r="P23" s="103"/>
      <c r="Q23" s="103"/>
      <c r="R23" s="103"/>
      <c r="S23" s="103"/>
      <c r="T23" s="103"/>
      <c r="U23" s="103"/>
      <c r="V23" s="103"/>
      <c r="W23" s="103"/>
    </row>
    <row r="24" spans="1:23" ht="16" customHeight="1" x14ac:dyDescent="0.15">
      <c r="A24" s="172"/>
      <c r="B24" s="158"/>
      <c r="C24" s="74" t="s">
        <v>282</v>
      </c>
      <c r="D24" s="90"/>
      <c r="E24" s="196">
        <v>1</v>
      </c>
      <c r="F24" s="159"/>
      <c r="G24" s="159"/>
      <c r="H24" s="159"/>
      <c r="I24" s="75"/>
      <c r="J24" s="73"/>
      <c r="K24" s="103"/>
      <c r="L24" s="103"/>
      <c r="M24" s="103"/>
      <c r="N24" s="103"/>
      <c r="O24" s="103"/>
      <c r="P24" s="103"/>
      <c r="Q24" s="103"/>
      <c r="R24" s="103"/>
      <c r="S24" s="103"/>
      <c r="T24" s="103"/>
      <c r="U24" s="103"/>
      <c r="V24" s="103"/>
      <c r="W24" s="103"/>
    </row>
    <row r="25" spans="1:23" ht="16" customHeight="1" x14ac:dyDescent="0.15">
      <c r="A25" s="199" t="e">
        <f>IF(E23&lt;&gt;"Enter $$$",ROUND(E23/D72,0),"Enter $$$")</f>
        <v>#DIV/0!</v>
      </c>
      <c r="B25" s="323" t="s">
        <v>1</v>
      </c>
      <c r="C25" s="323"/>
      <c r="D25" s="323"/>
      <c r="E25" s="449"/>
      <c r="F25" s="449"/>
      <c r="G25" s="449"/>
      <c r="H25" s="449"/>
      <c r="I25" s="449"/>
      <c r="J25" s="450"/>
      <c r="K25" s="103"/>
      <c r="L25" s="103"/>
      <c r="M25" s="103"/>
      <c r="N25" s="103"/>
      <c r="O25" s="103"/>
      <c r="P25" s="103"/>
      <c r="Q25" s="103"/>
      <c r="R25" s="103"/>
      <c r="S25" s="103"/>
      <c r="T25" s="103"/>
      <c r="U25" s="103"/>
      <c r="V25" s="103"/>
      <c r="W25" s="103"/>
    </row>
    <row r="26" spans="1:23" ht="16" customHeight="1" x14ac:dyDescent="0.15">
      <c r="A26" s="326" t="s">
        <v>315</v>
      </c>
      <c r="B26" s="327"/>
      <c r="C26" s="327"/>
      <c r="D26" s="92"/>
      <c r="E26" s="86"/>
      <c r="F26" s="86"/>
      <c r="G26" s="194"/>
      <c r="H26" s="320" t="s">
        <v>316</v>
      </c>
      <c r="I26" s="320"/>
      <c r="J26" s="201" t="s">
        <v>268</v>
      </c>
      <c r="K26" s="103"/>
      <c r="L26" s="103"/>
      <c r="M26" s="103"/>
      <c r="N26" s="103"/>
      <c r="O26" s="103"/>
      <c r="P26" s="103"/>
      <c r="Q26" s="103"/>
      <c r="R26" s="103"/>
      <c r="S26" s="103"/>
      <c r="T26" s="103"/>
      <c r="U26" s="103"/>
      <c r="V26" s="103"/>
      <c r="W26" s="103"/>
    </row>
    <row r="27" spans="1:23" ht="16" customHeight="1" thickBot="1" x14ac:dyDescent="0.2">
      <c r="A27" s="173" t="s">
        <v>324</v>
      </c>
      <c r="B27" s="160"/>
      <c r="C27" s="160"/>
      <c r="D27" s="80"/>
      <c r="E27" s="144"/>
      <c r="F27" s="144"/>
      <c r="G27" s="85"/>
      <c r="H27" s="93"/>
      <c r="I27" s="150" t="s">
        <v>317</v>
      </c>
      <c r="J27" s="203" t="str">
        <f>IFERROR((SUM(E19/J26)),"")</f>
        <v/>
      </c>
      <c r="K27" s="103"/>
      <c r="L27" s="103"/>
      <c r="M27" s="103"/>
      <c r="N27" s="103"/>
      <c r="O27" s="103"/>
      <c r="P27" s="103"/>
      <c r="Q27" s="103"/>
      <c r="R27" s="103"/>
      <c r="S27" s="103"/>
      <c r="T27" s="103"/>
      <c r="U27" s="103"/>
      <c r="V27" s="103"/>
      <c r="W27" s="103"/>
    </row>
    <row r="28" spans="1:23" ht="2.25" customHeight="1" x14ac:dyDescent="0.15">
      <c r="A28" s="328"/>
      <c r="B28" s="329"/>
      <c r="C28" s="329"/>
      <c r="D28" s="329"/>
      <c r="E28" s="329"/>
      <c r="F28" s="329"/>
      <c r="G28" s="329"/>
      <c r="H28" s="329"/>
      <c r="I28" s="329"/>
      <c r="J28" s="330"/>
      <c r="K28" s="103"/>
      <c r="L28" s="103"/>
      <c r="M28" s="103"/>
      <c r="N28" s="103"/>
      <c r="O28" s="103"/>
      <c r="P28" s="103"/>
      <c r="Q28" s="103"/>
      <c r="R28" s="103"/>
      <c r="S28" s="103"/>
      <c r="T28" s="103"/>
      <c r="U28" s="103"/>
      <c r="V28" s="103"/>
      <c r="W28" s="103"/>
    </row>
    <row r="29" spans="1:23" ht="16" customHeight="1" x14ac:dyDescent="0.15">
      <c r="A29" s="174" t="s">
        <v>13</v>
      </c>
      <c r="B29" s="6"/>
      <c r="C29" s="6"/>
      <c r="D29" s="207"/>
      <c r="E29" s="193">
        <v>0</v>
      </c>
      <c r="F29" s="333" t="s">
        <v>299</v>
      </c>
      <c r="G29" s="334"/>
      <c r="H29" s="334"/>
      <c r="I29" s="222">
        <f>IFERROR(ROUND((F34-D19)/D19,3),"0.00"%)</f>
        <v>0</v>
      </c>
      <c r="J29" s="11"/>
      <c r="K29" s="103"/>
      <c r="L29" s="103"/>
      <c r="M29" s="103"/>
      <c r="N29" s="103"/>
      <c r="O29" s="103"/>
      <c r="P29" s="103"/>
      <c r="Q29" s="103"/>
      <c r="R29" s="103"/>
      <c r="S29" s="103"/>
      <c r="T29" s="103"/>
      <c r="U29" s="103"/>
      <c r="V29" s="103"/>
      <c r="W29" s="103"/>
    </row>
    <row r="30" spans="1:23" ht="16" customHeight="1" x14ac:dyDescent="0.15">
      <c r="A30" s="335" t="s">
        <v>38</v>
      </c>
      <c r="B30" s="336"/>
      <c r="C30" s="336"/>
      <c r="D30" s="336"/>
      <c r="E30" s="429">
        <v>0</v>
      </c>
      <c r="F30" s="333" t="s">
        <v>298</v>
      </c>
      <c r="G30" s="334"/>
      <c r="H30" s="334"/>
      <c r="I30" s="223">
        <f>IF(D19&lt;&gt;"0",F34-D19,"$0")</f>
        <v>0</v>
      </c>
      <c r="J30" s="11"/>
      <c r="K30" s="103"/>
      <c r="L30" s="103"/>
      <c r="M30" s="103"/>
      <c r="N30" s="103"/>
      <c r="O30" s="103"/>
      <c r="P30" s="103"/>
      <c r="Q30" s="103"/>
      <c r="R30" s="103"/>
      <c r="S30" s="103"/>
      <c r="T30" s="103"/>
      <c r="U30" s="103"/>
      <c r="V30" s="103"/>
      <c r="W30" s="103"/>
    </row>
    <row r="31" spans="1:23" ht="16" customHeight="1" x14ac:dyDescent="0.15">
      <c r="A31" s="335"/>
      <c r="B31" s="336"/>
      <c r="C31" s="336"/>
      <c r="D31" s="336"/>
      <c r="E31" s="430"/>
      <c r="F31" s="431" t="s">
        <v>300</v>
      </c>
      <c r="G31" s="431"/>
      <c r="H31" s="431"/>
      <c r="I31" s="226">
        <f>IFERROR((TRUNC(IF(D21&lt;&gt;0,((G34-D21)/D21),G34/D19),4)),"0.00"%)</f>
        <v>0</v>
      </c>
      <c r="J31" s="11"/>
      <c r="K31" s="103"/>
      <c r="L31" s="103"/>
      <c r="M31" s="404"/>
      <c r="N31" s="404"/>
      <c r="O31" s="404"/>
      <c r="P31" s="134"/>
      <c r="Q31" s="134"/>
      <c r="R31" s="103"/>
      <c r="S31" s="103"/>
      <c r="T31" s="103"/>
      <c r="U31" s="103"/>
      <c r="V31" s="103"/>
      <c r="W31" s="103"/>
    </row>
    <row r="32" spans="1:23" ht="16" customHeight="1" x14ac:dyDescent="0.15">
      <c r="A32" s="437" t="s">
        <v>36</v>
      </c>
      <c r="B32" s="438"/>
      <c r="C32" s="8" t="s">
        <v>35</v>
      </c>
      <c r="D32" s="205">
        <f>IF(E32="Enter $$$", 0,E32)</f>
        <v>0</v>
      </c>
      <c r="E32" s="193">
        <v>0</v>
      </c>
      <c r="F32" s="333" t="s">
        <v>301</v>
      </c>
      <c r="G32" s="334"/>
      <c r="H32" s="334"/>
      <c r="I32" s="223">
        <f>IF(D21&lt;&gt;"0",G34-D21,"$0")</f>
        <v>0</v>
      </c>
      <c r="J32" s="11"/>
      <c r="K32" s="103"/>
      <c r="L32" s="103"/>
      <c r="M32" s="103"/>
      <c r="N32" s="103"/>
      <c r="O32" s="103"/>
      <c r="P32" s="103"/>
      <c r="Q32" s="103"/>
      <c r="R32" s="103"/>
      <c r="S32" s="103"/>
      <c r="T32" s="103"/>
      <c r="U32" s="103"/>
      <c r="V32" s="103"/>
      <c r="W32" s="103"/>
    </row>
    <row r="33" spans="1:23" ht="16" customHeight="1" x14ac:dyDescent="0.2">
      <c r="A33" s="409" t="e">
        <f>IF(E32&lt;&gt;"Enter $$$",ROUND(E32/D72,0),"Enter $$$")</f>
        <v>#DIV/0!</v>
      </c>
      <c r="B33" s="410"/>
      <c r="C33" s="8" t="s">
        <v>34</v>
      </c>
      <c r="D33" s="205">
        <f>IF(E33="Enter $$$", 0,E33)</f>
        <v>0</v>
      </c>
      <c r="E33" s="193">
        <v>0</v>
      </c>
      <c r="F33" s="445" t="str">
        <f>B416</f>
        <v xml:space="preserve"> </v>
      </c>
      <c r="G33" s="446"/>
      <c r="H33" s="446"/>
      <c r="I33" s="217"/>
      <c r="J33" s="213">
        <f>F34+G34</f>
        <v>0</v>
      </c>
      <c r="K33" s="103"/>
      <c r="L33" s="103"/>
      <c r="M33" s="103"/>
      <c r="N33" s="103"/>
      <c r="O33" s="103"/>
      <c r="P33" s="103"/>
      <c r="Q33" s="103"/>
      <c r="R33" s="103"/>
      <c r="S33" s="103"/>
      <c r="T33" s="103"/>
      <c r="U33" s="103"/>
      <c r="V33" s="103"/>
      <c r="W33" s="103"/>
    </row>
    <row r="34" spans="1:23" ht="16" customHeight="1" x14ac:dyDescent="0.15">
      <c r="A34" s="175"/>
      <c r="B34" s="161"/>
      <c r="C34" s="148" t="s">
        <v>283</v>
      </c>
      <c r="D34" s="205"/>
      <c r="E34" s="197">
        <v>1</v>
      </c>
      <c r="F34" s="212">
        <f>IF(E29="Enter $$$",0,E29)</f>
        <v>0</v>
      </c>
      <c r="G34" s="212">
        <f>IF(E30="Enter $$$",0,E30)</f>
        <v>0</v>
      </c>
      <c r="H34" s="162"/>
      <c r="I34" s="162"/>
      <c r="J34" s="11"/>
      <c r="K34" s="103"/>
      <c r="L34" s="103"/>
      <c r="M34" s="103"/>
      <c r="N34" s="103"/>
      <c r="O34" s="103"/>
      <c r="P34" s="103"/>
      <c r="Q34" s="103"/>
      <c r="R34" s="103"/>
      <c r="S34" s="103"/>
      <c r="T34" s="103"/>
      <c r="U34" s="103"/>
      <c r="V34" s="103"/>
      <c r="W34" s="103"/>
    </row>
    <row r="35" spans="1:23" ht="16" customHeight="1" x14ac:dyDescent="0.15">
      <c r="A35" s="200" t="e">
        <f>IF(E33&lt;&gt;"Enter $$$",ROUND(E33/D72,0),"Enter $$$")</f>
        <v>#DIV/0!</v>
      </c>
      <c r="B35" s="422" t="s">
        <v>1</v>
      </c>
      <c r="C35" s="422"/>
      <c r="D35" s="422"/>
      <c r="E35" s="432"/>
      <c r="F35" s="432"/>
      <c r="G35" s="432"/>
      <c r="H35" s="432"/>
      <c r="I35" s="432"/>
      <c r="J35" s="433"/>
      <c r="K35" s="103"/>
      <c r="L35" s="103"/>
      <c r="M35" s="103"/>
      <c r="N35" s="103"/>
      <c r="O35" s="103"/>
      <c r="P35" s="103"/>
      <c r="Q35" s="103"/>
      <c r="R35" s="103"/>
      <c r="S35" s="103"/>
      <c r="T35" s="103"/>
      <c r="U35" s="103"/>
      <c r="V35" s="103"/>
      <c r="W35" s="103"/>
    </row>
    <row r="36" spans="1:23" ht="0.75" customHeight="1" x14ac:dyDescent="0.15">
      <c r="A36" s="419"/>
      <c r="B36" s="420"/>
      <c r="C36" s="420"/>
      <c r="D36" s="420"/>
      <c r="E36" s="420"/>
      <c r="F36" s="420"/>
      <c r="G36" s="420"/>
      <c r="H36" s="420"/>
      <c r="I36" s="420"/>
      <c r="J36" s="421"/>
      <c r="K36" s="103"/>
      <c r="L36" s="103"/>
      <c r="M36" s="103"/>
      <c r="N36" s="103"/>
      <c r="O36" s="103"/>
      <c r="P36" s="103"/>
      <c r="Q36" s="103"/>
      <c r="R36" s="103"/>
      <c r="S36" s="103"/>
      <c r="T36" s="103"/>
      <c r="U36" s="103"/>
      <c r="V36" s="103"/>
      <c r="W36" s="103"/>
    </row>
    <row r="37" spans="1:23" ht="0.75" customHeight="1" x14ac:dyDescent="0.15">
      <c r="A37" s="176"/>
      <c r="B37" s="7"/>
      <c r="C37" s="7"/>
      <c r="D37" s="7"/>
      <c r="E37" s="156"/>
      <c r="F37" s="333"/>
      <c r="G37" s="334"/>
      <c r="H37" s="334"/>
      <c r="I37" s="33"/>
      <c r="J37" s="11"/>
      <c r="K37" s="103"/>
      <c r="L37" s="103"/>
      <c r="M37" s="103"/>
      <c r="N37" s="103"/>
      <c r="O37" s="103"/>
      <c r="P37" s="103"/>
      <c r="Q37" s="103"/>
      <c r="R37" s="103"/>
      <c r="S37" s="103"/>
      <c r="T37" s="103"/>
      <c r="U37" s="103"/>
      <c r="V37" s="103"/>
      <c r="W37" s="103"/>
    </row>
    <row r="38" spans="1:23" ht="16" customHeight="1" x14ac:dyDescent="0.15">
      <c r="A38" s="455" t="s">
        <v>315</v>
      </c>
      <c r="B38" s="456"/>
      <c r="C38" s="456"/>
      <c r="D38" s="140"/>
      <c r="E38" s="87"/>
      <c r="F38" s="87"/>
      <c r="G38" s="97"/>
      <c r="H38" s="418" t="s">
        <v>318</v>
      </c>
      <c r="I38" s="418"/>
      <c r="J38" s="88" t="e">
        <f>VLOOKUP(I8,Sheet3!B2:G171,5,FALSE)</f>
        <v>#N/A</v>
      </c>
      <c r="K38" s="103"/>
      <c r="L38" s="103"/>
      <c r="M38" s="103"/>
      <c r="N38" s="103"/>
      <c r="O38" s="103"/>
      <c r="P38" s="103"/>
      <c r="Q38" s="103"/>
      <c r="R38" s="103"/>
      <c r="S38" s="103"/>
      <c r="T38" s="103"/>
      <c r="U38" s="103"/>
      <c r="V38" s="103"/>
      <c r="W38" s="103"/>
    </row>
    <row r="39" spans="1:23" ht="16" customHeight="1" x14ac:dyDescent="0.15">
      <c r="A39" s="177" t="s">
        <v>324</v>
      </c>
      <c r="B39" s="151"/>
      <c r="C39" s="151"/>
      <c r="D39" s="140"/>
      <c r="E39" s="87"/>
      <c r="F39" s="87"/>
      <c r="G39" s="94"/>
      <c r="H39" s="94"/>
      <c r="I39" s="155" t="s">
        <v>317</v>
      </c>
      <c r="J39" s="204" t="str">
        <f>IFERROR((SUM(E29/J38)),"")</f>
        <v/>
      </c>
      <c r="K39" s="103"/>
      <c r="L39" s="103"/>
      <c r="M39" s="103"/>
      <c r="N39" s="103"/>
      <c r="O39" s="103"/>
      <c r="P39" s="103"/>
      <c r="Q39" s="103"/>
      <c r="R39" s="103"/>
      <c r="S39" s="103"/>
      <c r="T39" s="103"/>
      <c r="U39" s="103"/>
      <c r="V39" s="103"/>
      <c r="W39" s="103"/>
    </row>
    <row r="40" spans="1:23" ht="16" customHeight="1" thickBot="1" x14ac:dyDescent="0.2">
      <c r="A40" s="462" t="s">
        <v>319</v>
      </c>
      <c r="B40" s="463"/>
      <c r="C40" s="463"/>
      <c r="D40" s="463"/>
      <c r="E40" s="289"/>
      <c r="F40" s="289"/>
      <c r="G40" s="95"/>
      <c r="H40" s="95"/>
      <c r="I40" s="96"/>
      <c r="J40" s="66"/>
      <c r="K40" s="103"/>
      <c r="L40" s="103"/>
      <c r="M40" s="103"/>
      <c r="N40" s="103"/>
      <c r="O40" s="103"/>
      <c r="P40" s="103"/>
      <c r="Q40" s="103"/>
      <c r="R40" s="103"/>
      <c r="S40" s="103"/>
      <c r="T40" s="103"/>
      <c r="U40" s="103"/>
      <c r="V40" s="103"/>
      <c r="W40" s="103"/>
    </row>
    <row r="41" spans="1:23" ht="16" customHeight="1" x14ac:dyDescent="0.15">
      <c r="A41" s="405"/>
      <c r="B41" s="406"/>
      <c r="C41" s="406"/>
      <c r="D41" s="208" t="s">
        <v>268</v>
      </c>
      <c r="E41" s="45" t="s">
        <v>39</v>
      </c>
      <c r="F41" s="46"/>
      <c r="G41" s="46"/>
      <c r="H41" s="46"/>
      <c r="I41" s="46"/>
      <c r="J41" s="225">
        <f>IFERROR((ROUND((F34-D12)/D12,3)),"0.00"%)</f>
        <v>0</v>
      </c>
      <c r="K41" s="103"/>
      <c r="L41" s="103"/>
      <c r="M41" s="103"/>
      <c r="N41" s="103"/>
      <c r="O41" s="103"/>
      <c r="P41" s="103"/>
      <c r="Q41" s="103"/>
      <c r="R41" s="103"/>
      <c r="S41" s="103"/>
      <c r="T41" s="103"/>
      <c r="U41" s="103"/>
      <c r="V41" s="103"/>
    </row>
    <row r="42" spans="1:23" ht="16" customHeight="1" x14ac:dyDescent="0.15">
      <c r="A42" s="405"/>
      <c r="B42" s="406"/>
      <c r="C42" s="406"/>
      <c r="D42" s="209" t="s">
        <v>268</v>
      </c>
      <c r="E42" s="43" t="s">
        <v>40</v>
      </c>
      <c r="F42" s="44"/>
      <c r="G42" s="44"/>
      <c r="H42" s="44"/>
      <c r="I42" s="44"/>
      <c r="J42" s="218">
        <f>F34-D12</f>
        <v>0</v>
      </c>
      <c r="K42" s="103"/>
      <c r="L42" s="103"/>
      <c r="M42" s="103"/>
      <c r="N42" s="103"/>
      <c r="O42" s="103"/>
      <c r="P42" s="103"/>
      <c r="Q42" s="103"/>
      <c r="R42" s="103"/>
      <c r="S42" s="103"/>
      <c r="T42" s="103"/>
      <c r="U42" s="103"/>
      <c r="V42" s="103"/>
      <c r="W42" s="103"/>
    </row>
    <row r="43" spans="1:23" ht="3.75" customHeight="1" x14ac:dyDescent="0.15">
      <c r="A43" s="405"/>
      <c r="B43" s="406"/>
      <c r="C43" s="406"/>
      <c r="D43" s="210"/>
      <c r="E43" s="16"/>
      <c r="F43" s="16"/>
      <c r="G43" s="16"/>
      <c r="H43" s="16"/>
      <c r="I43" s="16"/>
      <c r="J43" s="18"/>
      <c r="K43" s="103"/>
      <c r="L43" s="103"/>
      <c r="M43" s="103"/>
      <c r="N43" s="103"/>
      <c r="O43" s="103"/>
      <c r="P43" s="103"/>
      <c r="Q43" s="103"/>
      <c r="R43" s="103"/>
      <c r="S43" s="103"/>
      <c r="T43" s="103"/>
      <c r="U43" s="103"/>
      <c r="V43" s="103"/>
      <c r="W43" s="103"/>
    </row>
    <row r="44" spans="1:23" ht="16" customHeight="1" x14ac:dyDescent="0.15">
      <c r="A44" s="405"/>
      <c r="B44" s="406"/>
      <c r="C44" s="406"/>
      <c r="D44" s="209"/>
      <c r="E44" s="76" t="s">
        <v>29</v>
      </c>
      <c r="F44" s="77"/>
      <c r="G44" s="77"/>
      <c r="H44" s="77"/>
      <c r="I44" s="77"/>
      <c r="J44" s="224" t="str">
        <f>IFERROR((ROUND(IF(D13&lt;&gt;0,((G34-D13)/D13),G34/D19),3)),"0.00%")</f>
        <v>0.00%</v>
      </c>
      <c r="K44" s="103"/>
      <c r="L44" s="103"/>
      <c r="M44" s="103"/>
      <c r="N44" s="103"/>
      <c r="O44" s="103"/>
      <c r="P44" s="103"/>
      <c r="Q44" s="103"/>
      <c r="R44" s="103"/>
      <c r="S44" s="103"/>
      <c r="T44" s="103"/>
      <c r="U44" s="103"/>
      <c r="V44" s="103"/>
      <c r="W44" s="103"/>
    </row>
    <row r="45" spans="1:23" ht="16" customHeight="1" x14ac:dyDescent="0.15">
      <c r="A45" s="405"/>
      <c r="B45" s="406"/>
      <c r="C45" s="406"/>
      <c r="D45" s="210"/>
      <c r="E45" s="216" t="s">
        <v>24</v>
      </c>
      <c r="F45" s="78"/>
      <c r="G45" s="78"/>
      <c r="H45" s="78"/>
      <c r="I45" s="78"/>
      <c r="J45" s="219">
        <f>(G34-D13)</f>
        <v>0</v>
      </c>
      <c r="K45" s="103"/>
      <c r="L45" s="103"/>
      <c r="M45" s="103"/>
      <c r="N45" s="103"/>
      <c r="O45" s="103"/>
      <c r="P45" s="103"/>
      <c r="Q45" s="103"/>
      <c r="R45" s="103"/>
      <c r="S45" s="103"/>
      <c r="T45" s="103"/>
      <c r="U45" s="103"/>
      <c r="V45" s="103"/>
      <c r="W45" s="103"/>
    </row>
    <row r="46" spans="1:23" ht="3.75" customHeight="1" thickBot="1" x14ac:dyDescent="0.2">
      <c r="A46" s="407"/>
      <c r="B46" s="408"/>
      <c r="C46" s="408"/>
      <c r="D46" s="211"/>
      <c r="E46" s="29"/>
      <c r="F46" s="30"/>
      <c r="G46" s="30"/>
      <c r="H46" s="30"/>
      <c r="I46" s="31"/>
      <c r="J46" s="32"/>
      <c r="K46" s="103"/>
      <c r="L46" s="103"/>
      <c r="M46" s="103"/>
      <c r="N46" s="103"/>
      <c r="O46" s="103"/>
      <c r="P46" s="103"/>
      <c r="Q46" s="103"/>
      <c r="R46" s="103"/>
      <c r="S46" s="103"/>
      <c r="T46" s="103"/>
      <c r="U46" s="103"/>
      <c r="V46" s="103"/>
      <c r="W46" s="103"/>
    </row>
    <row r="47" spans="1:23" ht="2.25" customHeight="1" x14ac:dyDescent="0.15">
      <c r="A47" s="178"/>
      <c r="B47" s="153"/>
      <c r="C47" s="153"/>
      <c r="D47" s="153"/>
      <c r="E47" s="153"/>
      <c r="F47" s="153"/>
      <c r="G47" s="153"/>
      <c r="H47" s="153"/>
      <c r="I47" s="153"/>
      <c r="J47" s="154"/>
      <c r="K47" s="103"/>
      <c r="L47" s="103"/>
      <c r="M47" s="103"/>
      <c r="N47" s="103"/>
      <c r="O47" s="103"/>
      <c r="P47" s="103"/>
      <c r="Q47" s="103"/>
      <c r="R47" s="103"/>
      <c r="S47" s="103"/>
      <c r="T47" s="103"/>
      <c r="U47" s="103"/>
      <c r="V47" s="103"/>
      <c r="W47" s="103"/>
    </row>
    <row r="48" spans="1:23" ht="16" customHeight="1" x14ac:dyDescent="0.15">
      <c r="A48" s="179"/>
      <c r="B48" s="72"/>
      <c r="C48" s="71"/>
      <c r="D48" s="65"/>
      <c r="E48" s="64"/>
      <c r="F48" s="256" t="str">
        <f>IF(J41="0.00%","NO",IF(J41&gt;9.99%,"YES",IF(J41&lt;9.99%, "NO")))</f>
        <v>NO</v>
      </c>
      <c r="G48" s="252"/>
      <c r="H48" s="253"/>
      <c r="I48" s="254"/>
      <c r="J48" s="255"/>
      <c r="K48" s="103"/>
      <c r="L48" s="103"/>
      <c r="M48" s="103"/>
      <c r="N48" s="103"/>
      <c r="O48" s="103"/>
      <c r="P48" s="103"/>
      <c r="Q48" s="103"/>
      <c r="R48" s="103"/>
      <c r="S48" s="103"/>
      <c r="T48" s="103"/>
      <c r="U48" s="103"/>
      <c r="V48" s="103"/>
      <c r="W48" s="103"/>
    </row>
    <row r="49" spans="1:23" ht="16" customHeight="1" x14ac:dyDescent="0.15">
      <c r="A49" s="179"/>
      <c r="B49" s="23"/>
      <c r="C49" s="23"/>
      <c r="D49" s="23"/>
      <c r="E49" s="23"/>
      <c r="F49" s="256"/>
      <c r="G49" s="252"/>
      <c r="H49" s="253"/>
      <c r="I49" s="254"/>
      <c r="J49" s="255"/>
      <c r="K49" s="103"/>
      <c r="L49" s="103"/>
      <c r="M49" s="103"/>
      <c r="N49" s="103"/>
      <c r="O49" s="103"/>
      <c r="P49" s="103"/>
      <c r="Q49" s="103"/>
      <c r="R49" s="103"/>
      <c r="S49" s="103"/>
      <c r="T49" s="103"/>
      <c r="U49" s="103"/>
      <c r="V49" s="103"/>
      <c r="W49" s="103"/>
    </row>
    <row r="50" spans="1:23" ht="16" customHeight="1" x14ac:dyDescent="0.2">
      <c r="A50" s="459" t="s">
        <v>20</v>
      </c>
      <c r="B50" s="460"/>
      <c r="C50" s="460"/>
      <c r="D50" s="460"/>
      <c r="E50" s="460"/>
      <c r="F50" s="468" t="s">
        <v>272</v>
      </c>
      <c r="G50" s="468"/>
      <c r="H50" s="468"/>
      <c r="I50" s="468"/>
      <c r="J50" s="469"/>
      <c r="K50" s="103"/>
      <c r="L50" s="103"/>
      <c r="M50" s="103"/>
      <c r="N50" s="103"/>
      <c r="O50" s="103"/>
      <c r="P50" s="103"/>
      <c r="Q50" s="103"/>
      <c r="R50" s="103"/>
      <c r="S50" s="103"/>
      <c r="T50" s="103"/>
      <c r="U50" s="103"/>
      <c r="V50" s="103"/>
      <c r="W50" s="103"/>
    </row>
    <row r="51" spans="1:23" ht="30" customHeight="1" thickBot="1" x14ac:dyDescent="0.2">
      <c r="A51" s="180"/>
      <c r="B51" s="165"/>
      <c r="C51" s="461" t="s">
        <v>59</v>
      </c>
      <c r="D51" s="461"/>
      <c r="E51" s="461"/>
      <c r="F51" s="466" t="str">
        <f>D11</f>
        <v>Select One (Drop-Down)</v>
      </c>
      <c r="G51" s="466"/>
      <c r="H51" s="466"/>
      <c r="I51" s="466"/>
      <c r="J51" s="467"/>
      <c r="K51" s="103"/>
      <c r="L51" s="103"/>
      <c r="M51" s="103"/>
      <c r="N51" s="103"/>
      <c r="O51" s="103"/>
      <c r="P51" s="103"/>
      <c r="Q51" s="103"/>
      <c r="R51" s="103"/>
      <c r="S51" s="103"/>
      <c r="T51" s="103"/>
      <c r="U51" s="103"/>
      <c r="V51" s="103"/>
      <c r="W51" s="103"/>
    </row>
    <row r="52" spans="1:23" thickTop="1" x14ac:dyDescent="0.15">
      <c r="A52" s="457" t="s">
        <v>323</v>
      </c>
      <c r="B52" s="458"/>
      <c r="C52" s="251" t="str">
        <f>CONCATENATE(H5," ","|"," ",J5)</f>
        <v xml:space="preserve"> | </v>
      </c>
      <c r="D52" s="166"/>
      <c r="E52" s="167"/>
      <c r="F52" s="167"/>
      <c r="G52" s="167"/>
      <c r="H52" s="167"/>
      <c r="I52" s="167"/>
      <c r="J52" s="168"/>
      <c r="K52" s="103"/>
      <c r="L52" s="103"/>
      <c r="M52" s="103"/>
      <c r="N52" s="103"/>
      <c r="O52" s="103"/>
      <c r="P52" s="103"/>
      <c r="Q52" s="103"/>
      <c r="R52" s="103"/>
      <c r="S52" s="103"/>
      <c r="T52" s="103"/>
      <c r="U52" s="103"/>
      <c r="V52" s="103"/>
      <c r="W52" s="103"/>
    </row>
    <row r="53" spans="1:23" thickBot="1" x14ac:dyDescent="0.2">
      <c r="A53" s="426" t="s">
        <v>31</v>
      </c>
      <c r="B53" s="427"/>
      <c r="C53" s="143">
        <f>D5</f>
        <v>0</v>
      </c>
      <c r="D53" s="13"/>
      <c r="E53" s="139"/>
      <c r="F53" s="139"/>
      <c r="G53" s="139"/>
      <c r="H53" s="139"/>
      <c r="I53" s="139"/>
      <c r="J53" s="12"/>
      <c r="K53" s="103"/>
      <c r="L53" s="103"/>
      <c r="M53" s="103"/>
      <c r="N53" s="135"/>
      <c r="O53" s="103"/>
      <c r="P53" s="103"/>
      <c r="Q53" s="103"/>
      <c r="R53" s="103"/>
      <c r="S53" s="103"/>
      <c r="T53" s="103"/>
      <c r="U53" s="103"/>
      <c r="V53" s="103"/>
      <c r="W53" s="103"/>
    </row>
    <row r="54" spans="1:23" thickBot="1" x14ac:dyDescent="0.2">
      <c r="A54" s="181"/>
      <c r="B54" s="39"/>
      <c r="C54" s="40"/>
      <c r="D54" s="423" t="s">
        <v>320</v>
      </c>
      <c r="E54" s="424"/>
      <c r="F54" s="424"/>
      <c r="G54" s="424"/>
      <c r="H54" s="424"/>
      <c r="I54" s="424"/>
      <c r="J54" s="425"/>
      <c r="K54" s="103"/>
      <c r="L54" s="103"/>
      <c r="M54" s="103"/>
      <c r="N54" s="103"/>
      <c r="O54" s="103"/>
      <c r="P54" s="103"/>
      <c r="Q54" s="103"/>
      <c r="R54" s="103"/>
      <c r="S54" s="103"/>
      <c r="T54" s="103"/>
      <c r="U54" s="103"/>
      <c r="V54" s="103"/>
      <c r="W54" s="103"/>
    </row>
    <row r="55" spans="1:23" ht="24" x14ac:dyDescent="0.15">
      <c r="A55" s="411" t="s">
        <v>342</v>
      </c>
      <c r="B55" s="412"/>
      <c r="C55" s="413"/>
      <c r="D55" s="414" t="s">
        <v>26</v>
      </c>
      <c r="E55" s="415"/>
      <c r="F55" s="416" t="s">
        <v>27</v>
      </c>
      <c r="G55" s="417"/>
      <c r="H55" s="37" t="s">
        <v>28</v>
      </c>
      <c r="I55" s="38" t="s">
        <v>321</v>
      </c>
      <c r="J55" s="42" t="s">
        <v>25</v>
      </c>
      <c r="K55" s="103"/>
      <c r="L55" s="103"/>
      <c r="M55" s="103"/>
      <c r="N55" s="103"/>
      <c r="O55" s="103"/>
      <c r="P55" s="103"/>
      <c r="Q55" s="103"/>
      <c r="R55" s="103"/>
      <c r="S55" s="103"/>
      <c r="T55" s="103"/>
      <c r="U55" s="103"/>
      <c r="V55" s="103"/>
      <c r="W55" s="103"/>
    </row>
    <row r="56" spans="1:23" ht="13.5" customHeight="1" x14ac:dyDescent="0.15">
      <c r="A56" s="452" t="s">
        <v>343</v>
      </c>
      <c r="B56" s="453"/>
      <c r="C56" s="454"/>
      <c r="D56" s="318"/>
      <c r="E56" s="319"/>
      <c r="F56" s="428"/>
      <c r="G56" s="319"/>
      <c r="H56" s="35"/>
      <c r="I56" s="35"/>
      <c r="J56" s="101"/>
      <c r="K56" s="103"/>
      <c r="L56" s="103"/>
      <c r="M56" s="103"/>
      <c r="N56" s="103"/>
      <c r="O56" s="103"/>
      <c r="P56" s="103"/>
      <c r="Q56" s="103"/>
      <c r="R56" s="103"/>
      <c r="S56" s="103"/>
      <c r="T56" s="103"/>
      <c r="U56" s="103"/>
      <c r="V56" s="103"/>
      <c r="W56" s="103"/>
    </row>
    <row r="57" spans="1:23" ht="12" x14ac:dyDescent="0.15">
      <c r="A57" s="452"/>
      <c r="B57" s="453"/>
      <c r="C57" s="454"/>
      <c r="D57" s="318"/>
      <c r="E57" s="319"/>
      <c r="F57" s="428"/>
      <c r="G57" s="319"/>
      <c r="H57" s="35"/>
      <c r="I57" s="35"/>
      <c r="J57" s="101"/>
      <c r="K57" s="103"/>
      <c r="L57" s="103"/>
      <c r="M57" s="103"/>
      <c r="N57" s="103"/>
      <c r="O57" s="103"/>
      <c r="P57" s="103"/>
      <c r="Q57" s="103"/>
      <c r="R57" s="103"/>
      <c r="S57" s="103"/>
      <c r="T57" s="103"/>
      <c r="U57" s="103"/>
      <c r="V57" s="103"/>
      <c r="W57" s="103"/>
    </row>
    <row r="58" spans="1:23" ht="12" x14ac:dyDescent="0.15">
      <c r="A58" s="452"/>
      <c r="B58" s="453"/>
      <c r="C58" s="454"/>
      <c r="D58" s="318"/>
      <c r="E58" s="319"/>
      <c r="F58" s="428"/>
      <c r="G58" s="319"/>
      <c r="H58" s="35"/>
      <c r="I58" s="35"/>
      <c r="J58" s="101"/>
      <c r="K58" s="103"/>
      <c r="L58" s="103"/>
      <c r="M58" s="103"/>
      <c r="N58" s="103"/>
      <c r="O58" s="103"/>
      <c r="P58" s="103"/>
      <c r="Q58" s="103"/>
      <c r="R58" s="103"/>
      <c r="S58" s="103"/>
      <c r="T58" s="103"/>
      <c r="U58" s="103"/>
      <c r="V58" s="103"/>
      <c r="W58" s="103"/>
    </row>
    <row r="59" spans="1:23" thickBot="1" x14ac:dyDescent="0.2">
      <c r="A59" s="182"/>
      <c r="B59" s="41"/>
      <c r="C59" s="41"/>
      <c r="D59" s="464"/>
      <c r="E59" s="465"/>
      <c r="F59" s="470"/>
      <c r="G59" s="471"/>
      <c r="H59" s="36"/>
      <c r="I59" s="36"/>
      <c r="J59" s="102"/>
      <c r="K59" s="103"/>
      <c r="L59" s="103"/>
      <c r="M59" s="103"/>
      <c r="N59" s="103"/>
      <c r="O59" s="103"/>
      <c r="P59" s="103"/>
      <c r="Q59" s="103"/>
      <c r="R59" s="103"/>
      <c r="S59" s="103"/>
      <c r="T59" s="103"/>
      <c r="U59" s="103"/>
      <c r="V59" s="103"/>
      <c r="W59" s="103"/>
    </row>
    <row r="60" spans="1:23" ht="15" customHeight="1" x14ac:dyDescent="0.2">
      <c r="A60" s="434" t="s">
        <v>356</v>
      </c>
      <c r="B60" s="435"/>
      <c r="C60" s="435"/>
      <c r="D60" s="435"/>
      <c r="E60" s="435"/>
      <c r="F60" s="435"/>
      <c r="G60" s="435"/>
      <c r="H60" s="435"/>
      <c r="I60" s="435"/>
      <c r="J60" s="436"/>
      <c r="K60" s="103"/>
      <c r="L60" s="103"/>
      <c r="M60" s="103"/>
      <c r="N60" s="103"/>
      <c r="O60" s="103"/>
      <c r="P60" s="103"/>
      <c r="Q60" s="103"/>
      <c r="R60" s="103"/>
      <c r="S60" s="103"/>
      <c r="T60" s="103"/>
      <c r="U60" s="103"/>
      <c r="V60" s="103"/>
      <c r="W60" s="103"/>
    </row>
    <row r="61" spans="1:23" ht="25.5" customHeight="1" x14ac:dyDescent="0.15">
      <c r="A61" s="290" t="s">
        <v>271</v>
      </c>
      <c r="B61" s="291"/>
      <c r="C61" s="291"/>
      <c r="D61" s="291"/>
      <c r="E61" s="291"/>
      <c r="F61" s="291"/>
      <c r="G61" s="291"/>
      <c r="H61" s="291"/>
      <c r="I61" s="291"/>
      <c r="J61" s="292"/>
      <c r="K61" s="103"/>
      <c r="L61" s="103"/>
      <c r="M61" s="103"/>
      <c r="N61" s="103"/>
      <c r="O61" s="103"/>
      <c r="P61" s="103"/>
      <c r="Q61" s="103"/>
      <c r="R61" s="103"/>
      <c r="S61" s="103"/>
      <c r="T61" s="103"/>
      <c r="U61" s="103"/>
      <c r="V61" s="103"/>
      <c r="W61" s="103"/>
    </row>
    <row r="62" spans="1:23" ht="13.5" customHeight="1" x14ac:dyDescent="0.15">
      <c r="A62" s="293"/>
      <c r="B62" s="294"/>
      <c r="C62" s="294"/>
      <c r="D62" s="294"/>
      <c r="E62" s="294"/>
      <c r="F62" s="294"/>
      <c r="G62" s="294"/>
      <c r="H62" s="294"/>
      <c r="I62" s="294"/>
      <c r="J62" s="295"/>
      <c r="K62" s="103"/>
      <c r="L62" s="103"/>
      <c r="M62" s="103"/>
      <c r="N62" s="103"/>
      <c r="O62" s="103"/>
      <c r="P62" s="103"/>
      <c r="Q62" s="103"/>
      <c r="R62" s="103"/>
      <c r="S62" s="103"/>
      <c r="T62" s="103"/>
      <c r="U62" s="103"/>
      <c r="V62" s="103"/>
      <c r="W62" s="103"/>
    </row>
    <row r="63" spans="1:23" ht="15" customHeight="1" x14ac:dyDescent="0.15">
      <c r="A63" s="293"/>
      <c r="B63" s="294"/>
      <c r="C63" s="294"/>
      <c r="D63" s="294"/>
      <c r="E63" s="294"/>
      <c r="F63" s="294"/>
      <c r="G63" s="294"/>
      <c r="H63" s="294"/>
      <c r="I63" s="294"/>
      <c r="J63" s="295"/>
      <c r="K63" s="103"/>
      <c r="L63" s="103"/>
      <c r="M63" s="103"/>
      <c r="N63" s="103"/>
      <c r="O63" s="103"/>
      <c r="P63" s="103"/>
      <c r="Q63" s="103"/>
      <c r="R63" s="103"/>
      <c r="S63" s="103"/>
      <c r="T63" s="103"/>
      <c r="U63" s="103"/>
      <c r="V63" s="103"/>
      <c r="W63" s="103"/>
    </row>
    <row r="64" spans="1:23" ht="15" customHeight="1" x14ac:dyDescent="0.15">
      <c r="A64" s="293"/>
      <c r="B64" s="294"/>
      <c r="C64" s="294"/>
      <c r="D64" s="294"/>
      <c r="E64" s="294"/>
      <c r="F64" s="294"/>
      <c r="G64" s="294"/>
      <c r="H64" s="294"/>
      <c r="I64" s="294"/>
      <c r="J64" s="295"/>
      <c r="K64" s="103"/>
      <c r="L64" s="103"/>
      <c r="M64" s="103"/>
      <c r="N64" s="103"/>
      <c r="O64" s="103"/>
      <c r="P64" s="103"/>
      <c r="Q64" s="103"/>
      <c r="R64" s="103"/>
      <c r="S64" s="103"/>
      <c r="T64" s="103"/>
      <c r="U64" s="103"/>
      <c r="V64" s="103"/>
      <c r="W64" s="103"/>
    </row>
    <row r="65" spans="1:24" ht="15" customHeight="1" x14ac:dyDescent="0.15">
      <c r="A65" s="293"/>
      <c r="B65" s="294"/>
      <c r="C65" s="294"/>
      <c r="D65" s="294"/>
      <c r="E65" s="294"/>
      <c r="F65" s="294"/>
      <c r="G65" s="294"/>
      <c r="H65" s="294"/>
      <c r="I65" s="294"/>
      <c r="J65" s="295"/>
      <c r="K65" s="103"/>
      <c r="L65" s="103"/>
      <c r="M65" s="103"/>
      <c r="N65" s="103"/>
      <c r="O65" s="103"/>
      <c r="P65" s="103"/>
      <c r="Q65" s="103"/>
      <c r="R65" s="103"/>
      <c r="S65" s="103"/>
      <c r="T65" s="103"/>
      <c r="U65" s="103"/>
      <c r="V65" s="103"/>
      <c r="W65" s="103"/>
    </row>
    <row r="66" spans="1:24" ht="15" customHeight="1" x14ac:dyDescent="0.15">
      <c r="A66" s="293"/>
      <c r="B66" s="294"/>
      <c r="C66" s="294"/>
      <c r="D66" s="294"/>
      <c r="E66" s="294"/>
      <c r="F66" s="294"/>
      <c r="G66" s="294"/>
      <c r="H66" s="294"/>
      <c r="I66" s="294"/>
      <c r="J66" s="295"/>
      <c r="K66" s="103"/>
      <c r="L66" s="103"/>
      <c r="M66" s="103"/>
      <c r="N66" s="103"/>
      <c r="O66" s="103"/>
      <c r="P66" s="103"/>
      <c r="Q66" s="103"/>
      <c r="R66" s="103"/>
      <c r="S66" s="103"/>
      <c r="T66" s="103"/>
      <c r="U66" s="103"/>
      <c r="V66" s="103"/>
      <c r="W66" s="103"/>
    </row>
    <row r="67" spans="1:24" ht="15" customHeight="1" x14ac:dyDescent="0.15">
      <c r="A67" s="293"/>
      <c r="B67" s="294"/>
      <c r="C67" s="294"/>
      <c r="D67" s="294"/>
      <c r="E67" s="294"/>
      <c r="F67" s="294"/>
      <c r="G67" s="294"/>
      <c r="H67" s="294"/>
      <c r="I67" s="294"/>
      <c r="J67" s="295"/>
      <c r="K67" s="103"/>
      <c r="L67" s="103"/>
      <c r="M67" s="103"/>
      <c r="N67" s="103"/>
      <c r="O67" s="103"/>
      <c r="P67" s="103"/>
      <c r="Q67" s="103"/>
      <c r="R67" s="103"/>
      <c r="S67" s="103"/>
      <c r="T67" s="103"/>
      <c r="U67" s="103"/>
      <c r="V67" s="103"/>
      <c r="W67" s="103"/>
    </row>
    <row r="68" spans="1:24" ht="15" customHeight="1" x14ac:dyDescent="0.15">
      <c r="A68" s="293"/>
      <c r="B68" s="294"/>
      <c r="C68" s="294"/>
      <c r="D68" s="294"/>
      <c r="E68" s="294"/>
      <c r="F68" s="294"/>
      <c r="G68" s="294"/>
      <c r="H68" s="294"/>
      <c r="I68" s="294"/>
      <c r="J68" s="295"/>
      <c r="K68" s="103"/>
      <c r="L68" s="103"/>
      <c r="M68" s="103"/>
      <c r="N68" s="103"/>
      <c r="O68" s="103"/>
      <c r="P68" s="103"/>
      <c r="Q68" s="103"/>
      <c r="R68" s="103"/>
      <c r="S68" s="103"/>
      <c r="T68" s="103"/>
      <c r="U68" s="103"/>
      <c r="V68" s="103"/>
      <c r="W68" s="103"/>
    </row>
    <row r="69" spans="1:24" ht="15" customHeight="1" x14ac:dyDescent="0.15">
      <c r="A69" s="293"/>
      <c r="B69" s="294"/>
      <c r="C69" s="294"/>
      <c r="D69" s="294"/>
      <c r="E69" s="294"/>
      <c r="F69" s="294"/>
      <c r="G69" s="294"/>
      <c r="H69" s="294"/>
      <c r="I69" s="294"/>
      <c r="J69" s="295"/>
      <c r="K69" s="103"/>
      <c r="L69" s="103"/>
      <c r="M69" s="103"/>
      <c r="N69" s="103"/>
      <c r="O69" s="103"/>
      <c r="P69" s="103"/>
      <c r="Q69" s="103"/>
      <c r="R69" s="103"/>
      <c r="S69" s="103"/>
      <c r="T69" s="103"/>
      <c r="U69" s="103"/>
      <c r="V69" s="103"/>
      <c r="W69" s="103"/>
    </row>
    <row r="70" spans="1:24" ht="15" customHeight="1" x14ac:dyDescent="0.15">
      <c r="A70" s="293"/>
      <c r="B70" s="294"/>
      <c r="C70" s="294"/>
      <c r="D70" s="294"/>
      <c r="E70" s="294"/>
      <c r="F70" s="294"/>
      <c r="G70" s="294"/>
      <c r="H70" s="294"/>
      <c r="I70" s="294"/>
      <c r="J70" s="295"/>
      <c r="K70" s="103"/>
      <c r="L70" s="103"/>
      <c r="M70" s="103"/>
      <c r="N70" s="103"/>
      <c r="O70" s="103"/>
      <c r="P70" s="103"/>
      <c r="Q70" s="103"/>
      <c r="R70" s="103"/>
      <c r="S70" s="103"/>
      <c r="T70" s="103"/>
      <c r="U70" s="103"/>
      <c r="V70" s="103"/>
      <c r="W70" s="103"/>
    </row>
    <row r="71" spans="1:24" ht="15" customHeight="1" x14ac:dyDescent="0.15">
      <c r="A71" s="293"/>
      <c r="B71" s="294"/>
      <c r="C71" s="294"/>
      <c r="D71" s="294"/>
      <c r="E71" s="294"/>
      <c r="F71" s="294"/>
      <c r="G71" s="294"/>
      <c r="H71" s="294"/>
      <c r="I71" s="294"/>
      <c r="J71" s="295"/>
      <c r="K71" s="103"/>
      <c r="L71" s="103"/>
      <c r="M71" s="103"/>
      <c r="N71" s="103"/>
      <c r="O71" s="103"/>
      <c r="P71" s="103"/>
      <c r="Q71" s="103"/>
      <c r="R71" s="103"/>
      <c r="S71" s="103"/>
      <c r="T71" s="103"/>
      <c r="U71" s="103"/>
      <c r="V71" s="103"/>
      <c r="W71" s="103"/>
    </row>
    <row r="72" spans="1:24" ht="15.75" customHeight="1" thickBot="1" x14ac:dyDescent="0.25">
      <c r="A72" s="296"/>
      <c r="B72" s="297"/>
      <c r="C72" s="297"/>
      <c r="D72" s="297"/>
      <c r="E72" s="297"/>
      <c r="F72" s="297"/>
      <c r="G72" s="297"/>
      <c r="H72" s="297"/>
      <c r="I72" s="297"/>
      <c r="J72" s="298"/>
      <c r="K72" s="121"/>
      <c r="L72" s="121"/>
      <c r="M72" s="121"/>
      <c r="N72" s="121"/>
      <c r="O72" s="121"/>
      <c r="P72" s="121"/>
      <c r="Q72" s="121"/>
      <c r="R72" s="121"/>
      <c r="S72" s="121"/>
      <c r="T72" s="121"/>
      <c r="U72" s="121"/>
      <c r="V72" s="121"/>
      <c r="W72" s="121"/>
    </row>
    <row r="73" spans="1:24" ht="15" customHeight="1" x14ac:dyDescent="0.15">
      <c r="A73" s="183" t="s">
        <v>7</v>
      </c>
      <c r="B73" s="34"/>
      <c r="C73" s="79"/>
      <c r="D73" s="79"/>
      <c r="E73" s="25"/>
      <c r="F73" s="25"/>
      <c r="G73" s="25"/>
      <c r="H73" s="9"/>
      <c r="I73" s="9"/>
      <c r="J73" s="10"/>
      <c r="K73" s="103"/>
      <c r="L73" s="103"/>
      <c r="M73" s="103"/>
      <c r="N73" s="103"/>
      <c r="O73" s="103"/>
      <c r="P73" s="136"/>
      <c r="Q73" s="136"/>
      <c r="R73" s="136"/>
      <c r="S73" s="136"/>
      <c r="T73" s="136"/>
      <c r="U73" s="136"/>
      <c r="V73" s="136"/>
      <c r="W73" s="136"/>
      <c r="X73" s="5"/>
    </row>
    <row r="74" spans="1:24" ht="15" customHeight="1" x14ac:dyDescent="0.2">
      <c r="A74" s="402" t="s">
        <v>329</v>
      </c>
      <c r="B74" s="403"/>
      <c r="C74" s="403"/>
      <c r="D74" s="403"/>
      <c r="E74" s="19"/>
      <c r="F74" s="451"/>
      <c r="G74" s="451"/>
      <c r="H74" s="451"/>
      <c r="I74" s="21"/>
      <c r="J74" s="10"/>
      <c r="K74" s="103"/>
      <c r="L74" s="103"/>
      <c r="M74" s="103"/>
      <c r="N74" s="103"/>
      <c r="O74" s="103"/>
      <c r="P74" s="136"/>
      <c r="Q74" s="136"/>
      <c r="R74" s="136"/>
      <c r="S74" s="136"/>
      <c r="T74" s="136"/>
      <c r="U74" s="136"/>
      <c r="V74" s="136"/>
      <c r="W74" s="136"/>
      <c r="X74" s="5"/>
    </row>
    <row r="75" spans="1:24" ht="19.5" customHeight="1" x14ac:dyDescent="0.15">
      <c r="A75" s="179"/>
      <c r="B75" s="23"/>
      <c r="C75" s="23"/>
      <c r="D75" s="23"/>
      <c r="E75" s="25" t="s">
        <v>14</v>
      </c>
      <c r="F75" s="3"/>
      <c r="G75" s="141" t="s">
        <v>10</v>
      </c>
      <c r="H75" s="3"/>
      <c r="I75" s="27" t="s">
        <v>11</v>
      </c>
      <c r="J75" s="10"/>
      <c r="K75" s="103"/>
      <c r="L75" s="103"/>
      <c r="M75" s="103"/>
      <c r="N75" s="103"/>
      <c r="O75" s="103"/>
      <c r="P75" s="136"/>
      <c r="Q75" s="136"/>
      <c r="R75" s="136"/>
      <c r="S75" s="136"/>
      <c r="T75" s="136"/>
      <c r="U75" s="136"/>
      <c r="V75" s="136"/>
      <c r="W75" s="136"/>
      <c r="X75" s="5"/>
    </row>
    <row r="76" spans="1:24" ht="11.25" customHeight="1" x14ac:dyDescent="0.15">
      <c r="A76" s="179"/>
      <c r="B76" s="23"/>
      <c r="C76" s="23"/>
      <c r="D76" s="23"/>
      <c r="E76" s="25"/>
      <c r="F76" s="3"/>
      <c r="G76" s="141"/>
      <c r="H76" s="3"/>
      <c r="I76" s="27"/>
      <c r="J76" s="10"/>
      <c r="K76" s="103"/>
      <c r="L76" s="103"/>
      <c r="M76" s="103"/>
      <c r="N76" s="103"/>
      <c r="O76" s="103"/>
      <c r="P76" s="136"/>
      <c r="Q76" s="136"/>
      <c r="R76" s="136"/>
      <c r="S76" s="136"/>
      <c r="T76" s="136"/>
      <c r="U76" s="136"/>
      <c r="V76" s="136"/>
      <c r="W76" s="136"/>
      <c r="X76" s="5"/>
    </row>
    <row r="77" spans="1:24" ht="15" customHeight="1" x14ac:dyDescent="0.2">
      <c r="A77" s="402" t="s">
        <v>6</v>
      </c>
      <c r="B77" s="403"/>
      <c r="C77" s="403"/>
      <c r="D77" s="403"/>
      <c r="E77" s="19"/>
      <c r="F77" s="451"/>
      <c r="G77" s="451"/>
      <c r="H77" s="451"/>
      <c r="I77" s="20"/>
      <c r="J77" s="10"/>
      <c r="K77" s="103"/>
      <c r="L77" s="103"/>
      <c r="M77" s="103"/>
      <c r="N77" s="400"/>
      <c r="O77" s="401"/>
      <c r="P77" s="401"/>
      <c r="Q77" s="401"/>
      <c r="R77" s="401"/>
      <c r="S77" s="401"/>
      <c r="T77" s="401"/>
      <c r="U77" s="401"/>
      <c r="V77" s="401"/>
      <c r="W77" s="103"/>
    </row>
    <row r="78" spans="1:24" ht="19.5" customHeight="1" x14ac:dyDescent="0.15">
      <c r="A78" s="179"/>
      <c r="B78" s="23"/>
      <c r="C78" s="23"/>
      <c r="D78" s="23"/>
      <c r="E78" s="25" t="s">
        <v>14</v>
      </c>
      <c r="F78" s="3"/>
      <c r="G78" s="141" t="s">
        <v>10</v>
      </c>
      <c r="H78" s="3"/>
      <c r="I78" s="27" t="s">
        <v>11</v>
      </c>
      <c r="J78" s="10"/>
      <c r="K78" s="103"/>
      <c r="L78" s="103"/>
      <c r="M78" s="103"/>
      <c r="N78" s="103"/>
      <c r="O78" s="103"/>
      <c r="P78" s="103"/>
      <c r="Q78" s="103"/>
      <c r="R78" s="103"/>
      <c r="S78" s="103"/>
      <c r="T78" s="103"/>
      <c r="U78" s="103"/>
      <c r="V78" s="103"/>
      <c r="W78" s="103"/>
    </row>
    <row r="79" spans="1:24" ht="11.5" customHeight="1" x14ac:dyDescent="0.15">
      <c r="A79" s="179"/>
      <c r="B79" s="23"/>
      <c r="C79" s="23"/>
      <c r="D79" s="23"/>
      <c r="E79" s="25"/>
      <c r="F79" s="3"/>
      <c r="G79" s="141"/>
      <c r="H79" s="3"/>
      <c r="I79" s="27"/>
      <c r="J79" s="10"/>
      <c r="K79" s="103"/>
      <c r="L79" s="103"/>
      <c r="M79" s="103"/>
      <c r="N79" s="103"/>
      <c r="O79" s="103"/>
      <c r="P79" s="103"/>
      <c r="Q79" s="103"/>
      <c r="R79" s="103"/>
      <c r="S79" s="103"/>
      <c r="T79" s="103"/>
      <c r="U79" s="103"/>
      <c r="V79" s="103"/>
      <c r="W79" s="103"/>
    </row>
    <row r="80" spans="1:24" ht="15" customHeight="1" x14ac:dyDescent="0.2">
      <c r="A80" s="402" t="s">
        <v>340</v>
      </c>
      <c r="B80" s="403"/>
      <c r="C80" s="403"/>
      <c r="D80" s="403"/>
      <c r="E80" s="19"/>
      <c r="F80" s="451"/>
      <c r="G80" s="451"/>
      <c r="H80" s="451"/>
      <c r="I80" s="20"/>
      <c r="J80" s="10"/>
      <c r="K80" s="103"/>
      <c r="L80" s="103"/>
      <c r="M80" s="103"/>
      <c r="N80" s="103"/>
      <c r="O80" s="103"/>
      <c r="P80" s="103"/>
      <c r="Q80" s="103"/>
      <c r="R80" s="103"/>
      <c r="S80" s="103"/>
      <c r="T80" s="103"/>
      <c r="U80" s="103"/>
      <c r="V80" s="103"/>
      <c r="W80" s="103"/>
    </row>
    <row r="81" spans="1:24" ht="13.5" customHeight="1" x14ac:dyDescent="0.15">
      <c r="A81" s="184"/>
      <c r="B81" s="14"/>
      <c r="C81" s="14"/>
      <c r="D81" s="14"/>
      <c r="E81" s="25" t="s">
        <v>14</v>
      </c>
      <c r="F81" s="3"/>
      <c r="G81" s="141" t="s">
        <v>10</v>
      </c>
      <c r="H81" s="3"/>
      <c r="I81" s="27" t="s">
        <v>11</v>
      </c>
      <c r="J81" s="10"/>
      <c r="K81" s="103"/>
      <c r="L81" s="103"/>
      <c r="M81" s="103"/>
      <c r="N81" s="103"/>
      <c r="O81" s="103"/>
      <c r="P81" s="103"/>
      <c r="Q81" s="103"/>
      <c r="R81" s="103"/>
      <c r="S81" s="103"/>
      <c r="T81" s="103"/>
      <c r="U81" s="103"/>
      <c r="V81" s="103"/>
      <c r="W81" s="103"/>
    </row>
    <row r="82" spans="1:24" ht="13.5" customHeight="1" x14ac:dyDescent="0.15">
      <c r="A82" s="185"/>
      <c r="B82" s="3"/>
      <c r="C82" s="3"/>
      <c r="D82" s="3"/>
      <c r="E82" s="3"/>
      <c r="F82" s="23"/>
      <c r="G82" s="23"/>
      <c r="H82" s="23"/>
      <c r="I82" s="23"/>
      <c r="J82" s="10"/>
      <c r="K82" s="103"/>
      <c r="L82" s="103"/>
      <c r="M82" s="103"/>
      <c r="N82" s="103"/>
      <c r="O82" s="103"/>
      <c r="P82" s="103"/>
      <c r="Q82" s="103"/>
      <c r="R82" s="103"/>
      <c r="S82" s="103"/>
      <c r="T82" s="103"/>
      <c r="U82" s="103"/>
      <c r="V82" s="103"/>
      <c r="W82" s="103"/>
    </row>
    <row r="83" spans="1:24" ht="15" customHeight="1" x14ac:dyDescent="0.2">
      <c r="A83" s="186"/>
      <c r="B83" s="17"/>
      <c r="C83" s="3"/>
      <c r="D83" s="152" t="s">
        <v>15</v>
      </c>
      <c r="E83" s="62"/>
      <c r="F83" s="451"/>
      <c r="G83" s="451"/>
      <c r="H83" s="451"/>
      <c r="I83" s="20"/>
      <c r="J83" s="10"/>
      <c r="K83" s="103"/>
      <c r="L83" s="103"/>
      <c r="M83" s="103"/>
      <c r="N83" s="103"/>
      <c r="O83" s="103"/>
      <c r="P83" s="103"/>
      <c r="Q83" s="103"/>
      <c r="R83" s="103"/>
      <c r="S83" s="103"/>
      <c r="T83" s="103"/>
      <c r="U83" s="103"/>
      <c r="V83" s="103"/>
      <c r="W83" s="103"/>
    </row>
    <row r="84" spans="1:24" ht="13.5" customHeight="1" x14ac:dyDescent="0.2">
      <c r="A84" s="186"/>
      <c r="B84" s="17"/>
      <c r="C84" s="17"/>
      <c r="D84" s="3"/>
      <c r="E84" s="25" t="s">
        <v>14</v>
      </c>
      <c r="F84" s="3"/>
      <c r="G84" s="26" t="s">
        <v>10</v>
      </c>
      <c r="H84" s="3"/>
      <c r="I84" s="27" t="s">
        <v>11</v>
      </c>
      <c r="J84" s="10"/>
      <c r="K84" s="103"/>
      <c r="L84" s="103"/>
      <c r="M84" s="103"/>
      <c r="N84" s="103"/>
      <c r="O84" s="103"/>
      <c r="P84" s="103"/>
      <c r="Q84" s="103"/>
      <c r="R84" s="103"/>
      <c r="S84" s="103"/>
      <c r="T84" s="103"/>
      <c r="U84" s="103"/>
      <c r="V84" s="103"/>
      <c r="W84" s="103"/>
    </row>
    <row r="85" spans="1:24" ht="15" customHeight="1" x14ac:dyDescent="0.2">
      <c r="A85" s="187" t="s">
        <v>330</v>
      </c>
      <c r="B85" s="28"/>
      <c r="C85" s="28"/>
      <c r="D85" s="157"/>
      <c r="E85" s="157"/>
      <c r="F85" s="157"/>
      <c r="G85" s="157"/>
      <c r="H85" s="157"/>
      <c r="I85" s="157"/>
      <c r="J85" s="10"/>
      <c r="K85" s="103"/>
      <c r="L85" s="103"/>
      <c r="M85" s="103"/>
      <c r="N85" s="103"/>
      <c r="O85" s="103"/>
      <c r="P85" s="103"/>
      <c r="Q85" s="103"/>
      <c r="R85" s="103"/>
      <c r="S85" s="103"/>
      <c r="T85" s="103"/>
      <c r="U85" s="103"/>
      <c r="V85" s="103"/>
      <c r="W85" s="103"/>
    </row>
    <row r="86" spans="1:24" ht="15" customHeight="1" x14ac:dyDescent="0.15">
      <c r="A86" s="185"/>
      <c r="B86" s="164" t="s">
        <v>21</v>
      </c>
      <c r="C86" s="3"/>
      <c r="D86" s="3"/>
      <c r="E86" s="3"/>
      <c r="F86" s="3"/>
      <c r="G86" s="3"/>
      <c r="H86" s="23"/>
      <c r="I86" s="23"/>
      <c r="J86" s="10"/>
      <c r="K86" s="103"/>
      <c r="L86" s="103"/>
      <c r="M86" s="137"/>
      <c r="N86" s="103"/>
      <c r="O86" s="103"/>
      <c r="P86" s="103"/>
      <c r="Q86" s="103"/>
      <c r="R86" s="103"/>
      <c r="S86" s="103"/>
      <c r="T86" s="103"/>
      <c r="U86" s="103"/>
      <c r="V86" s="103"/>
      <c r="W86" s="103"/>
    </row>
    <row r="87" spans="1:24" ht="15" customHeight="1" x14ac:dyDescent="0.15">
      <c r="A87" s="447"/>
      <c r="B87" s="3" t="s">
        <v>277</v>
      </c>
      <c r="C87" s="3"/>
      <c r="D87" s="3"/>
      <c r="E87" s="3"/>
      <c r="F87" s="3"/>
      <c r="G87" s="3"/>
      <c r="H87" s="23"/>
      <c r="I87" s="23"/>
      <c r="J87" s="10"/>
      <c r="K87" s="103"/>
      <c r="L87" s="103"/>
      <c r="M87" s="137"/>
      <c r="N87" s="400"/>
      <c r="O87" s="401"/>
      <c r="P87" s="401"/>
      <c r="Q87" s="401"/>
      <c r="R87" s="401"/>
      <c r="S87" s="401"/>
      <c r="T87" s="401"/>
      <c r="U87" s="401"/>
      <c r="V87" s="401"/>
      <c r="W87" s="103"/>
    </row>
    <row r="88" spans="1:24" ht="15" customHeight="1" x14ac:dyDescent="0.15">
      <c r="A88" s="448"/>
      <c r="B88" s="3" t="s">
        <v>30</v>
      </c>
      <c r="C88" s="3"/>
      <c r="D88" s="3"/>
      <c r="E88" s="3"/>
      <c r="F88" s="3"/>
      <c r="G88" s="3"/>
      <c r="H88" s="23"/>
      <c r="I88" s="23"/>
      <c r="J88" s="10"/>
      <c r="K88" s="103"/>
      <c r="L88" s="103"/>
      <c r="M88" s="137"/>
      <c r="N88" s="103"/>
      <c r="O88" s="103"/>
      <c r="P88" s="103"/>
      <c r="Q88" s="103"/>
      <c r="R88" s="103"/>
      <c r="S88" s="103"/>
      <c r="T88" s="103"/>
      <c r="U88" s="103"/>
      <c r="V88" s="103"/>
      <c r="W88" s="103"/>
    </row>
    <row r="89" spans="1:24" ht="15" customHeight="1" x14ac:dyDescent="0.15">
      <c r="A89" s="185"/>
      <c r="B89" s="3"/>
      <c r="C89" s="3"/>
      <c r="D89" s="3"/>
      <c r="E89" s="3"/>
      <c r="F89" s="3"/>
      <c r="G89" s="3"/>
      <c r="H89" s="23"/>
      <c r="I89" s="23"/>
      <c r="J89" s="10"/>
      <c r="K89" s="103"/>
      <c r="L89" s="103"/>
      <c r="M89" s="137"/>
      <c r="N89" s="103"/>
      <c r="O89" s="103"/>
      <c r="P89" s="103"/>
      <c r="Q89" s="103"/>
      <c r="R89" s="103"/>
      <c r="S89" s="103"/>
      <c r="T89" s="103"/>
      <c r="U89" s="103"/>
      <c r="V89" s="103"/>
      <c r="W89" s="103"/>
    </row>
    <row r="90" spans="1:24" ht="11.25" customHeight="1" x14ac:dyDescent="0.15">
      <c r="A90" s="185"/>
      <c r="B90" s="3"/>
      <c r="C90" s="3"/>
      <c r="D90" s="3"/>
      <c r="E90" s="3"/>
      <c r="F90" s="3"/>
      <c r="G90" s="3"/>
      <c r="H90" s="23"/>
      <c r="I90" s="23"/>
      <c r="J90" s="10"/>
      <c r="K90" s="103"/>
      <c r="L90" s="103"/>
      <c r="M90" s="137"/>
      <c r="N90" s="103"/>
      <c r="O90" s="103"/>
      <c r="P90" s="103"/>
      <c r="Q90" s="103"/>
      <c r="R90" s="103"/>
      <c r="S90" s="103"/>
      <c r="T90" s="103"/>
      <c r="U90" s="103"/>
      <c r="V90" s="103"/>
      <c r="W90" s="103"/>
    </row>
    <row r="91" spans="1:24" ht="15" customHeight="1" x14ac:dyDescent="0.15">
      <c r="A91" s="188" t="s">
        <v>23</v>
      </c>
      <c r="B91" s="47"/>
      <c r="C91" s="47"/>
      <c r="D91" s="47"/>
      <c r="E91" s="47"/>
      <c r="F91" s="47"/>
      <c r="G91" s="48"/>
      <c r="H91" s="47"/>
      <c r="I91" s="48"/>
      <c r="J91" s="49"/>
      <c r="K91" s="103"/>
      <c r="L91" s="103"/>
      <c r="M91" s="137"/>
      <c r="N91" s="103"/>
      <c r="O91" s="103"/>
      <c r="P91" s="103"/>
      <c r="Q91" s="103"/>
      <c r="R91" s="103"/>
      <c r="S91" s="103"/>
      <c r="T91" s="103"/>
      <c r="U91" s="103"/>
      <c r="V91" s="103"/>
      <c r="W91" s="103"/>
    </row>
    <row r="92" spans="1:24" ht="15" customHeight="1" x14ac:dyDescent="0.15">
      <c r="A92" s="189" t="s">
        <v>9</v>
      </c>
      <c r="B92" s="47"/>
      <c r="C92" s="47"/>
      <c r="D92" s="48"/>
      <c r="E92" s="47"/>
      <c r="F92" s="47"/>
      <c r="G92" s="50"/>
      <c r="H92" s="47"/>
      <c r="I92" s="50"/>
      <c r="J92" s="49"/>
      <c r="K92" s="103"/>
      <c r="L92" s="103"/>
      <c r="M92" s="103"/>
      <c r="N92" s="103"/>
      <c r="O92" s="103"/>
      <c r="P92" s="103"/>
      <c r="Q92" s="103"/>
      <c r="R92" s="103"/>
      <c r="S92" s="103"/>
      <c r="T92" s="103"/>
      <c r="U92" s="103"/>
      <c r="V92" s="103"/>
      <c r="W92" s="103"/>
    </row>
    <row r="93" spans="1:24" ht="15" customHeight="1" x14ac:dyDescent="0.15">
      <c r="A93" s="306" t="s">
        <v>311</v>
      </c>
      <c r="B93" s="307"/>
      <c r="C93" s="307"/>
      <c r="D93" s="307"/>
      <c r="E93" s="307"/>
      <c r="F93" s="307"/>
      <c r="G93" s="307"/>
      <c r="H93" s="307"/>
      <c r="I93" s="307"/>
      <c r="J93" s="52"/>
      <c r="K93" s="138"/>
      <c r="L93" s="138"/>
      <c r="M93" s="138"/>
      <c r="N93" s="138"/>
      <c r="O93" s="138"/>
      <c r="P93" s="138"/>
      <c r="Q93" s="138"/>
      <c r="R93" s="138"/>
      <c r="S93" s="138"/>
      <c r="T93" s="138"/>
      <c r="U93" s="138"/>
      <c r="V93" s="138"/>
      <c r="W93" s="138"/>
      <c r="X93" s="24"/>
    </row>
    <row r="94" spans="1:24" ht="15" customHeight="1" x14ac:dyDescent="0.15">
      <c r="A94" s="190"/>
      <c r="B94" s="56"/>
      <c r="C94" s="56"/>
      <c r="D94" s="56"/>
      <c r="E94" s="56"/>
      <c r="F94" s="47"/>
      <c r="G94" s="55"/>
      <c r="H94" s="47"/>
      <c r="I94" s="51"/>
      <c r="J94" s="52"/>
      <c r="K94" s="138"/>
      <c r="L94" s="138"/>
      <c r="M94" s="138"/>
      <c r="N94" s="138"/>
      <c r="O94" s="138"/>
      <c r="P94" s="138"/>
      <c r="Q94" s="138"/>
      <c r="R94" s="138"/>
      <c r="S94" s="138"/>
      <c r="T94" s="138"/>
      <c r="U94" s="138"/>
      <c r="V94" s="138"/>
      <c r="W94" s="138"/>
      <c r="X94" s="24"/>
    </row>
    <row r="95" spans="1:24" ht="15" customHeight="1" x14ac:dyDescent="0.15">
      <c r="A95" s="191" t="s">
        <v>341</v>
      </c>
      <c r="B95" s="53"/>
      <c r="C95" s="53"/>
      <c r="D95" s="53"/>
      <c r="E95" s="53"/>
      <c r="F95" s="53"/>
      <c r="G95" s="53"/>
      <c r="H95" s="47"/>
      <c r="I95" s="51"/>
      <c r="J95" s="52"/>
      <c r="K95" s="138"/>
      <c r="L95" s="138"/>
      <c r="M95" s="138"/>
      <c r="N95" s="138"/>
      <c r="O95" s="138"/>
      <c r="P95" s="138"/>
      <c r="Q95" s="138"/>
      <c r="R95" s="138"/>
      <c r="S95" s="138"/>
      <c r="T95" s="138"/>
      <c r="U95" s="138"/>
      <c r="V95" s="138"/>
      <c r="W95" s="138"/>
      <c r="X95" s="24"/>
    </row>
    <row r="96" spans="1:24" ht="15" customHeight="1" x14ac:dyDescent="0.15">
      <c r="A96" s="191" t="s">
        <v>344</v>
      </c>
      <c r="B96" s="53"/>
      <c r="C96" s="53"/>
      <c r="D96" s="53"/>
      <c r="E96" s="53"/>
      <c r="F96" s="53"/>
      <c r="G96" s="53"/>
      <c r="H96" s="47"/>
      <c r="I96" s="54"/>
      <c r="J96" s="49"/>
      <c r="K96" s="103"/>
      <c r="L96" s="103"/>
      <c r="M96" s="103"/>
      <c r="N96" s="103"/>
      <c r="O96" s="103"/>
      <c r="P96" s="103"/>
      <c r="Q96" s="103"/>
      <c r="R96" s="103"/>
      <c r="S96" s="103"/>
      <c r="T96" s="103"/>
      <c r="U96" s="103"/>
      <c r="V96" s="103"/>
      <c r="W96" s="103"/>
    </row>
    <row r="97" spans="1:23" ht="15" customHeight="1" x14ac:dyDescent="0.15">
      <c r="A97" s="190"/>
      <c r="B97" s="56"/>
      <c r="C97" s="56"/>
      <c r="D97" s="56"/>
      <c r="E97" s="56"/>
      <c r="F97" s="47"/>
      <c r="G97" s="55"/>
      <c r="H97" s="47"/>
      <c r="I97" s="54"/>
      <c r="J97" s="49"/>
      <c r="K97" s="103"/>
      <c r="L97" s="103"/>
      <c r="M97" s="103"/>
      <c r="N97" s="103"/>
      <c r="O97" s="103"/>
      <c r="P97" s="103"/>
      <c r="Q97" s="103"/>
      <c r="R97" s="103"/>
      <c r="S97" s="103"/>
      <c r="T97" s="103"/>
      <c r="U97" s="103"/>
      <c r="V97" s="103"/>
      <c r="W97" s="103"/>
    </row>
    <row r="98" spans="1:23" ht="15" customHeight="1" x14ac:dyDescent="0.15">
      <c r="A98" s="304"/>
      <c r="B98" s="305"/>
      <c r="C98" s="305"/>
      <c r="D98" s="305"/>
      <c r="E98" s="305"/>
      <c r="F98" s="305"/>
      <c r="G98" s="305"/>
      <c r="H98" s="305"/>
      <c r="I98" s="54"/>
      <c r="J98" s="49"/>
      <c r="K98" s="103"/>
      <c r="L98" s="103"/>
      <c r="M98" s="103"/>
      <c r="N98" s="103"/>
      <c r="O98" s="103"/>
      <c r="P98" s="103"/>
      <c r="Q98" s="103"/>
      <c r="R98" s="103"/>
      <c r="S98" s="103"/>
      <c r="T98" s="103"/>
      <c r="U98" s="103"/>
      <c r="V98" s="103"/>
      <c r="W98" s="103"/>
    </row>
    <row r="99" spans="1:23" ht="15" customHeight="1" x14ac:dyDescent="0.15">
      <c r="A99" s="190"/>
      <c r="B99" s="56"/>
      <c r="C99" s="56"/>
      <c r="D99" s="56"/>
      <c r="E99" s="56"/>
      <c r="F99" s="47"/>
      <c r="G99" s="55"/>
      <c r="H99" s="47"/>
      <c r="I99" s="54"/>
      <c r="J99" s="49"/>
      <c r="K99" s="103"/>
      <c r="L99" s="103"/>
      <c r="M99" s="103"/>
      <c r="N99" s="103"/>
      <c r="O99" s="103"/>
      <c r="P99" s="103"/>
      <c r="Q99" s="103"/>
      <c r="R99" s="103"/>
      <c r="S99" s="103"/>
      <c r="T99" s="103"/>
      <c r="U99" s="103"/>
      <c r="V99" s="103"/>
      <c r="W99" s="103"/>
    </row>
    <row r="100" spans="1:23" ht="15" customHeight="1" x14ac:dyDescent="0.15">
      <c r="A100" s="190"/>
      <c r="B100" s="56"/>
      <c r="C100" s="56"/>
      <c r="D100" s="56"/>
      <c r="E100" s="56"/>
      <c r="F100" s="47"/>
      <c r="G100" s="55"/>
      <c r="H100" s="47"/>
      <c r="I100" s="54"/>
      <c r="J100" s="49"/>
      <c r="K100" s="103"/>
      <c r="L100" s="103"/>
      <c r="M100" s="103"/>
      <c r="N100" s="103"/>
      <c r="O100" s="103"/>
      <c r="P100" s="103"/>
      <c r="Q100" s="103"/>
      <c r="R100" s="103"/>
      <c r="S100" s="103"/>
      <c r="T100" s="103"/>
      <c r="U100" s="103"/>
      <c r="V100" s="103"/>
      <c r="W100" s="103"/>
    </row>
    <row r="101" spans="1:23" ht="15" customHeight="1" thickBot="1" x14ac:dyDescent="0.2">
      <c r="A101" s="192" t="s">
        <v>41</v>
      </c>
      <c r="B101" s="57"/>
      <c r="C101" s="57"/>
      <c r="D101" s="57"/>
      <c r="E101" s="57"/>
      <c r="F101" s="57"/>
      <c r="G101" s="58"/>
      <c r="H101" s="57"/>
      <c r="I101" s="59"/>
      <c r="J101" s="60"/>
      <c r="K101" s="103"/>
      <c r="L101" s="137"/>
      <c r="M101" s="103"/>
      <c r="N101" s="103"/>
      <c r="O101" s="103"/>
      <c r="P101" s="103"/>
      <c r="Q101" s="103"/>
      <c r="R101" s="103"/>
      <c r="S101" s="103"/>
      <c r="T101" s="103"/>
      <c r="U101" s="103"/>
      <c r="V101" s="103"/>
      <c r="W101" s="103"/>
    </row>
    <row r="102" spans="1:23" x14ac:dyDescent="0.15">
      <c r="J102" s="61" t="s">
        <v>358</v>
      </c>
      <c r="L102" s="103"/>
      <c r="M102" s="103"/>
      <c r="N102" s="103"/>
      <c r="O102" s="103"/>
      <c r="P102" s="103"/>
      <c r="Q102" s="103"/>
      <c r="R102" s="103"/>
      <c r="S102" s="103"/>
      <c r="T102" s="103"/>
      <c r="U102" s="103"/>
      <c r="V102" s="103"/>
      <c r="W102" s="103"/>
    </row>
    <row r="103" spans="1:23" hidden="1" x14ac:dyDescent="0.15">
      <c r="A103" s="103"/>
      <c r="B103" s="103"/>
      <c r="C103" s="103"/>
      <c r="D103" s="103"/>
      <c r="E103" s="104"/>
      <c r="F103" s="103"/>
      <c r="G103" s="103"/>
      <c r="H103" s="103"/>
      <c r="I103" s="105"/>
      <c r="J103" s="137"/>
      <c r="K103" s="103"/>
      <c r="L103" s="103"/>
      <c r="M103" s="103"/>
      <c r="N103" s="103"/>
      <c r="O103" s="103"/>
      <c r="P103" s="103"/>
      <c r="Q103" s="103"/>
      <c r="R103" s="103"/>
      <c r="S103" s="103"/>
      <c r="T103" s="103"/>
      <c r="U103" s="103"/>
      <c r="V103" s="103"/>
      <c r="W103" s="103"/>
    </row>
    <row r="104" spans="1:23" hidden="1" x14ac:dyDescent="0.15">
      <c r="A104" s="103"/>
      <c r="B104" s="103"/>
      <c r="C104" s="137"/>
      <c r="D104" s="103"/>
      <c r="E104" s="104"/>
      <c r="F104" s="103"/>
      <c r="G104" s="103"/>
      <c r="H104" s="103"/>
      <c r="I104" s="105"/>
      <c r="J104" s="103"/>
      <c r="K104" s="103"/>
      <c r="L104" s="103"/>
      <c r="M104" s="103"/>
      <c r="N104" s="103"/>
      <c r="O104" s="103"/>
      <c r="P104" s="103"/>
      <c r="Q104" s="103"/>
      <c r="R104" s="103"/>
      <c r="S104" s="103"/>
      <c r="T104" s="103"/>
      <c r="U104" s="103"/>
      <c r="V104" s="103"/>
      <c r="W104" s="103"/>
    </row>
    <row r="105" spans="1:23" hidden="1" x14ac:dyDescent="0.15">
      <c r="A105" s="103"/>
      <c r="B105" s="103"/>
      <c r="C105" s="103"/>
      <c r="D105" s="103"/>
      <c r="E105" s="104"/>
      <c r="F105" s="103"/>
      <c r="G105" s="103"/>
      <c r="H105" s="103"/>
      <c r="I105" s="105"/>
      <c r="J105" s="103"/>
      <c r="K105" s="103"/>
      <c r="L105" s="103"/>
      <c r="M105" s="103"/>
      <c r="N105" s="103"/>
      <c r="O105" s="103"/>
      <c r="P105" s="103"/>
      <c r="Q105" s="103"/>
      <c r="R105" s="103"/>
      <c r="S105" s="103"/>
      <c r="T105" s="103"/>
      <c r="U105" s="103"/>
      <c r="V105" s="103"/>
      <c r="W105" s="103"/>
    </row>
    <row r="106" spans="1:23" hidden="1" x14ac:dyDescent="0.15">
      <c r="A106" s="103"/>
      <c r="B106" s="103"/>
      <c r="C106" s="103"/>
      <c r="D106" s="103"/>
      <c r="E106" s="104"/>
      <c r="F106" s="103"/>
      <c r="G106" s="103"/>
      <c r="H106" s="103"/>
      <c r="I106" s="105"/>
      <c r="J106" s="103"/>
      <c r="K106" s="103"/>
      <c r="L106" s="103"/>
      <c r="M106" s="103"/>
      <c r="N106" s="103"/>
      <c r="O106" s="103"/>
      <c r="P106" s="103"/>
      <c r="Q106" s="103"/>
      <c r="R106" s="103"/>
      <c r="S106" s="103"/>
      <c r="T106" s="103"/>
      <c r="U106" s="103"/>
      <c r="V106" s="103"/>
      <c r="W106" s="103"/>
    </row>
    <row r="107" spans="1:23" hidden="1" x14ac:dyDescent="0.15">
      <c r="A107" s="103"/>
      <c r="B107" s="103"/>
      <c r="C107" s="103"/>
      <c r="D107" s="103"/>
      <c r="E107" s="104"/>
      <c r="F107" s="103"/>
      <c r="G107" s="103"/>
      <c r="H107" s="103"/>
      <c r="I107" s="105"/>
      <c r="J107" s="103"/>
      <c r="K107" s="103"/>
      <c r="L107" s="103"/>
      <c r="M107" s="103"/>
      <c r="N107" s="103"/>
      <c r="O107" s="103"/>
      <c r="P107" s="103"/>
      <c r="Q107" s="103"/>
      <c r="R107" s="103"/>
      <c r="S107" s="103"/>
      <c r="T107" s="103"/>
      <c r="U107" s="103"/>
      <c r="V107" s="103"/>
      <c r="W107" s="103"/>
    </row>
    <row r="108" spans="1:23" hidden="1" x14ac:dyDescent="0.15">
      <c r="A108" s="103"/>
      <c r="B108" s="103"/>
      <c r="C108" s="103"/>
      <c r="D108" s="103"/>
      <c r="E108" s="104"/>
      <c r="F108" s="103"/>
      <c r="G108" s="103"/>
      <c r="H108" s="103"/>
      <c r="I108" s="105"/>
      <c r="J108" s="103"/>
      <c r="K108" s="103"/>
      <c r="L108" s="103"/>
      <c r="M108" s="103"/>
      <c r="N108" s="103"/>
      <c r="O108" s="103"/>
      <c r="P108" s="103"/>
      <c r="Q108" s="103"/>
      <c r="R108" s="103"/>
      <c r="S108" s="103"/>
      <c r="T108" s="103"/>
      <c r="U108" s="103"/>
      <c r="V108" s="103"/>
      <c r="W108" s="103"/>
    </row>
    <row r="109" spans="1:23" hidden="1" x14ac:dyDescent="0.15">
      <c r="A109" s="103"/>
      <c r="B109" s="103"/>
      <c r="C109" s="103"/>
      <c r="D109" s="103"/>
      <c r="E109" s="104"/>
      <c r="F109" s="103"/>
      <c r="G109" s="103"/>
      <c r="H109" s="103"/>
      <c r="I109" s="105"/>
      <c r="J109" s="103"/>
      <c r="K109" s="103"/>
      <c r="L109" s="103"/>
      <c r="M109" s="103"/>
      <c r="N109" s="103"/>
      <c r="O109" s="103"/>
      <c r="P109" s="103"/>
      <c r="Q109" s="103"/>
      <c r="R109" s="103"/>
      <c r="S109" s="103"/>
      <c r="T109" s="103"/>
      <c r="U109" s="103"/>
      <c r="V109" s="103"/>
      <c r="W109" s="103"/>
    </row>
    <row r="110" spans="1:23" hidden="1" x14ac:dyDescent="0.15">
      <c r="A110" s="103"/>
      <c r="B110" s="103"/>
      <c r="C110" s="103"/>
      <c r="D110" s="103"/>
      <c r="E110" s="104"/>
      <c r="F110" s="103"/>
      <c r="G110" s="103"/>
      <c r="H110" s="103"/>
      <c r="I110" s="105"/>
      <c r="J110" s="103"/>
      <c r="K110" s="103"/>
      <c r="L110" s="103"/>
      <c r="M110" s="103"/>
      <c r="N110" s="103"/>
      <c r="O110" s="103"/>
      <c r="P110" s="103"/>
      <c r="Q110" s="103"/>
      <c r="R110" s="103"/>
      <c r="S110" s="103"/>
      <c r="T110" s="103"/>
      <c r="U110" s="103"/>
      <c r="V110" s="103"/>
      <c r="W110" s="103"/>
    </row>
    <row r="111" spans="1:23" hidden="1" x14ac:dyDescent="0.15">
      <c r="A111" s="103"/>
      <c r="B111" s="103"/>
      <c r="C111" s="103"/>
      <c r="D111" s="103"/>
      <c r="E111" s="104"/>
      <c r="F111" s="103"/>
      <c r="G111" s="103"/>
      <c r="H111" s="103"/>
      <c r="I111" s="105"/>
      <c r="J111" s="103"/>
      <c r="K111" s="103"/>
      <c r="L111" s="103"/>
      <c r="M111" s="103"/>
      <c r="N111" s="103"/>
      <c r="O111" s="103"/>
      <c r="P111" s="103"/>
      <c r="Q111" s="103"/>
      <c r="R111" s="103"/>
      <c r="S111" s="103"/>
      <c r="T111" s="103"/>
      <c r="U111" s="103"/>
      <c r="V111" s="103"/>
      <c r="W111" s="103"/>
    </row>
    <row r="112" spans="1:23" s="103" customFormat="1" hidden="1" x14ac:dyDescent="0.15">
      <c r="E112" s="104"/>
      <c r="I112" s="105"/>
    </row>
    <row r="113" spans="5:9" s="103" customFormat="1" hidden="1" x14ac:dyDescent="0.15">
      <c r="E113" s="104"/>
      <c r="I113" s="105"/>
    </row>
    <row r="114" spans="5:9" s="103" customFormat="1" hidden="1" x14ac:dyDescent="0.15">
      <c r="E114" s="104"/>
      <c r="I114" s="105"/>
    </row>
    <row r="115" spans="5:9" s="103" customFormat="1" hidden="1" x14ac:dyDescent="0.15">
      <c r="E115" s="104"/>
      <c r="I115" s="105"/>
    </row>
    <row r="116" spans="5:9" s="103" customFormat="1" hidden="1" x14ac:dyDescent="0.15">
      <c r="E116" s="104"/>
      <c r="I116" s="105"/>
    </row>
    <row r="117" spans="5:9" s="103" customFormat="1" hidden="1" x14ac:dyDescent="0.15">
      <c r="E117" s="104"/>
      <c r="I117" s="105"/>
    </row>
    <row r="118" spans="5:9" s="103" customFormat="1" hidden="1" x14ac:dyDescent="0.15">
      <c r="E118" s="104"/>
      <c r="I118" s="105"/>
    </row>
    <row r="119" spans="5:9" s="103" customFormat="1" hidden="1" x14ac:dyDescent="0.15">
      <c r="E119" s="104"/>
      <c r="I119" s="105"/>
    </row>
    <row r="120" spans="5:9" s="103" customFormat="1" hidden="1" x14ac:dyDescent="0.15">
      <c r="E120" s="104"/>
      <c r="I120" s="105"/>
    </row>
    <row r="121" spans="5:9" s="103" customFormat="1" hidden="1" x14ac:dyDescent="0.15">
      <c r="E121" s="104"/>
      <c r="I121" s="105"/>
    </row>
    <row r="122" spans="5:9" s="103" customFormat="1" hidden="1" x14ac:dyDescent="0.15">
      <c r="E122" s="104"/>
      <c r="I122" s="105"/>
    </row>
    <row r="123" spans="5:9" s="103" customFormat="1" hidden="1" x14ac:dyDescent="0.15">
      <c r="E123" s="104"/>
      <c r="I123" s="105"/>
    </row>
    <row r="124" spans="5:9" s="103" customFormat="1" hidden="1" x14ac:dyDescent="0.15">
      <c r="E124" s="104"/>
      <c r="I124" s="105"/>
    </row>
    <row r="125" spans="5:9" s="103" customFormat="1" hidden="1" x14ac:dyDescent="0.15">
      <c r="E125" s="104"/>
      <c r="I125" s="105"/>
    </row>
    <row r="126" spans="5:9" s="103" customFormat="1" hidden="1" x14ac:dyDescent="0.15">
      <c r="E126" s="104"/>
      <c r="I126" s="105"/>
    </row>
    <row r="127" spans="5:9" s="103" customFormat="1" hidden="1" x14ac:dyDescent="0.15">
      <c r="E127" s="104"/>
      <c r="I127" s="105"/>
    </row>
    <row r="128" spans="5:9" s="103" customFormat="1" hidden="1" x14ac:dyDescent="0.15">
      <c r="E128" s="104"/>
      <c r="I128" s="105"/>
    </row>
    <row r="129" spans="1:10" s="103" customFormat="1" hidden="1" x14ac:dyDescent="0.15">
      <c r="E129" s="104"/>
      <c r="I129" s="105"/>
    </row>
    <row r="130" spans="1:10" s="103" customFormat="1" hidden="1" x14ac:dyDescent="0.15">
      <c r="E130" s="104"/>
      <c r="I130" s="105"/>
    </row>
    <row r="131" spans="1:10" s="103" customFormat="1" hidden="1" x14ac:dyDescent="0.15">
      <c r="E131" s="104"/>
      <c r="I131" s="105"/>
    </row>
    <row r="132" spans="1:10" s="103" customFormat="1" hidden="1" x14ac:dyDescent="0.15">
      <c r="E132" s="104"/>
      <c r="I132" s="105"/>
    </row>
    <row r="133" spans="1:10" s="103" customFormat="1" hidden="1" x14ac:dyDescent="0.15">
      <c r="E133" s="104"/>
      <c r="I133" s="105"/>
    </row>
    <row r="134" spans="1:10" s="103" customFormat="1" hidden="1" x14ac:dyDescent="0.15">
      <c r="E134" s="104"/>
      <c r="I134" s="105"/>
    </row>
    <row r="135" spans="1:10" s="103" customFormat="1" hidden="1" x14ac:dyDescent="0.15">
      <c r="A135" s="103" t="e">
        <f t="array" ref="A135">(IF(I10="Select Competency Level for Current Position","Enter Max",(INDEX(Sheet3!B2:G171,MATCH(1,(Sheet3!B2:B171=I8)*(IF(I10="Contributing",Sheet3!D1,(IF(I10="Journey",Sheet3!E1,(IF(I10="Advanced",Sheet3!F1)))))=I10),0),(IF(I10="Contributing",4,(IF(I10="Journey",5,(IF(I10="Advanced",6))))))))))</f>
        <v>#N/A</v>
      </c>
      <c r="E135" s="104"/>
      <c r="I135" s="105"/>
    </row>
    <row r="136" spans="1:10" s="103" customFormat="1" ht="14" hidden="1" thickBot="1" x14ac:dyDescent="0.2">
      <c r="A136" s="103" t="str">
        <f t="array" ref="A136">(IF(D10="Select Competency Level for Current Position","Enter Max",(INDEX(Sheet3!B2:G171,MATCH(1,(Sheet3!B2:B171=D8)*(IF(D10="Contributing",Sheet3!D1,(IF(D10="Journey",Sheet3!E1,(IF(D10="Advanced",Sheet3!F1)))))=D10),0),(IF(D10="Contributing",4,(IF(D10="Journey",5,(IF(D10="Advanced",6))))))))))</f>
        <v>Enter Max</v>
      </c>
      <c r="B136" s="103" t="str">
        <f t="array" ref="B136">IF(D10="Temporary","N/A (Temp)",IF(D10="Select Competency Level for Current Position"," ",(INDEX(Sheet3!B2:G171,MATCH(1,(Sheet3!B2:B171=D8)*(IF(D10="Contributing",Sheet3!D1,(IF(D10="Journey",Sheet3!E1,(IF(D10="Advanced",Sheet3!F1)))))=D10),0),2))))</f>
        <v xml:space="preserve"> </v>
      </c>
      <c r="C136" s="103" t="str">
        <f>IF(D10="Temporary","N/A (Temp)",IF(D10="Select Competency Level for Current Position"," ",(IF(D10="Contributing",((A136)-1),(IF(D10="Journey",((A136)-1),(IF(D10="Advanced",A136))))))))</f>
        <v xml:space="preserve"> </v>
      </c>
      <c r="D136" s="103" t="str">
        <f t="array" ref="D136">IF(D10="Temporary","N/A (Temp)",IF(D10="Select Competency Level for Current Position","Enter $$$ (EPA)",(INDEX(Sheet3!B2:G171,MATCH(1,(Sheet3!B2:B171=D8)*(IF(D10="Contributing",Sheet3!D1,(IF(D10="Journey",Sheet3!E1,(IF(D10="Advanced",Sheet3!F1)))))=D10),0),(IF(D10="Contributing",3,(IF(D10="Journey",4,(IF(D10="Advanced",5))))))))))</f>
        <v>Enter $$$ (EPA)</v>
      </c>
      <c r="E136" s="227" t="str">
        <f t="array" ref="E136">IFERROR(IF(D10="Temporary","N/A (Temp)",INDEX(Sheet3!B2:G171,MATCH(1,(Sheet3!B2:B171=D8)*(IF(D10="Contributing",Sheet3!D1,(IF(D10="Journey",Sheet3!E1,(IF(D10="Advanced",Sheet3!F1)))))=D10),0),(IF(D10="Contributing",3,(IF(D10="Journey",4,(IF(D10="Advanced",5)))))))),"Current Assigned Market Rate")</f>
        <v>Current Assigned Market Rate</v>
      </c>
      <c r="F136" s="228" t="str">
        <f t="array" ref="F136">IFERROR(IF(I10="Temporary","N/A (Temp)",INDEX(Sheet3!B2:G171,MATCH(1,(Sheet3!B2:B171=I8)*(IF(I10="Contributing",Sheet3!D1,(IF(I10="Journey",Sheet3!E1,(IF(I10="Advanced",Sheet3!F1)))))=I10),0),(IF(I10="Contributing",3,(IF(I10="Journey",4,(IF(I10="Advanced",5)))))))),"New Assigned Market Rate")</f>
        <v>New Assigned Market Rate</v>
      </c>
      <c r="I136" s="105"/>
    </row>
    <row r="137" spans="1:10" s="103" customFormat="1" ht="15" hidden="1" customHeight="1" x14ac:dyDescent="0.2">
      <c r="A137" s="434" t="s">
        <v>337</v>
      </c>
      <c r="B137" s="435"/>
      <c r="C137" s="435"/>
      <c r="D137" s="435"/>
      <c r="E137" s="435"/>
      <c r="F137" s="435"/>
      <c r="G137" s="435"/>
      <c r="H137" s="435"/>
      <c r="I137" s="435"/>
      <c r="J137" s="436"/>
    </row>
    <row r="138" spans="1:10" s="103" customFormat="1" ht="15" hidden="1" customHeight="1" x14ac:dyDescent="0.15">
      <c r="A138" s="290" t="s">
        <v>271</v>
      </c>
      <c r="B138" s="291"/>
      <c r="C138" s="291"/>
      <c r="D138" s="291"/>
      <c r="E138" s="291"/>
      <c r="F138" s="291"/>
      <c r="G138" s="291"/>
      <c r="H138" s="291"/>
      <c r="I138" s="291"/>
      <c r="J138" s="292"/>
    </row>
    <row r="139" spans="1:10" s="103" customFormat="1" ht="15" hidden="1" customHeight="1" x14ac:dyDescent="0.15">
      <c r="A139" s="293"/>
      <c r="B139" s="294"/>
      <c r="C139" s="294"/>
      <c r="D139" s="294"/>
      <c r="E139" s="294"/>
      <c r="F139" s="294"/>
      <c r="G139" s="294"/>
      <c r="H139" s="294"/>
      <c r="I139" s="294"/>
      <c r="J139" s="295"/>
    </row>
    <row r="140" spans="1:10" s="103" customFormat="1" ht="15" hidden="1" customHeight="1" x14ac:dyDescent="0.15">
      <c r="A140" s="293"/>
      <c r="B140" s="294"/>
      <c r="C140" s="294"/>
      <c r="D140" s="294"/>
      <c r="E140" s="294"/>
      <c r="F140" s="294"/>
      <c r="G140" s="294"/>
      <c r="H140" s="294"/>
      <c r="I140" s="294"/>
      <c r="J140" s="295"/>
    </row>
    <row r="141" spans="1:10" s="103" customFormat="1" ht="15" hidden="1" customHeight="1" x14ac:dyDescent="0.15">
      <c r="A141" s="293"/>
      <c r="B141" s="294"/>
      <c r="C141" s="294"/>
      <c r="D141" s="294"/>
      <c r="E141" s="294"/>
      <c r="F141" s="294"/>
      <c r="G141" s="294"/>
      <c r="H141" s="294"/>
      <c r="I141" s="294"/>
      <c r="J141" s="295"/>
    </row>
    <row r="142" spans="1:10" s="103" customFormat="1" ht="15" hidden="1" customHeight="1" x14ac:dyDescent="0.15">
      <c r="A142" s="293"/>
      <c r="B142" s="294"/>
      <c r="C142" s="294"/>
      <c r="D142" s="294"/>
      <c r="E142" s="294"/>
      <c r="F142" s="294"/>
      <c r="G142" s="294"/>
      <c r="H142" s="294"/>
      <c r="I142" s="294"/>
      <c r="J142" s="295"/>
    </row>
    <row r="143" spans="1:10" s="103" customFormat="1" ht="15" hidden="1" customHeight="1" x14ac:dyDescent="0.15">
      <c r="A143" s="293"/>
      <c r="B143" s="294"/>
      <c r="C143" s="294"/>
      <c r="D143" s="294"/>
      <c r="E143" s="294"/>
      <c r="F143" s="294"/>
      <c r="G143" s="294"/>
      <c r="H143" s="294"/>
      <c r="I143" s="294"/>
      <c r="J143" s="295"/>
    </row>
    <row r="144" spans="1:10" s="103" customFormat="1" ht="15" hidden="1" customHeight="1" x14ac:dyDescent="0.15">
      <c r="A144" s="293"/>
      <c r="B144" s="294"/>
      <c r="C144" s="294"/>
      <c r="D144" s="294"/>
      <c r="E144" s="294"/>
      <c r="F144" s="294"/>
      <c r="G144" s="294"/>
      <c r="H144" s="294"/>
      <c r="I144" s="294"/>
      <c r="J144" s="295"/>
    </row>
    <row r="145" spans="1:10" s="103" customFormat="1" ht="15" hidden="1" customHeight="1" x14ac:dyDescent="0.15">
      <c r="A145" s="293"/>
      <c r="B145" s="294"/>
      <c r="C145" s="294"/>
      <c r="D145" s="294"/>
      <c r="E145" s="294"/>
      <c r="F145" s="294"/>
      <c r="G145" s="294"/>
      <c r="H145" s="294"/>
      <c r="I145" s="294"/>
      <c r="J145" s="295"/>
    </row>
    <row r="146" spans="1:10" s="103" customFormat="1" ht="15" hidden="1" customHeight="1" x14ac:dyDescent="0.15">
      <c r="A146" s="293"/>
      <c r="B146" s="294"/>
      <c r="C146" s="294"/>
      <c r="D146" s="294"/>
      <c r="E146" s="294"/>
      <c r="F146" s="294"/>
      <c r="G146" s="294"/>
      <c r="H146" s="294"/>
      <c r="I146" s="294"/>
      <c r="J146" s="295"/>
    </row>
    <row r="147" spans="1:10" s="103" customFormat="1" ht="15" hidden="1" customHeight="1" x14ac:dyDescent="0.15">
      <c r="A147" s="293"/>
      <c r="B147" s="294"/>
      <c r="C147" s="294"/>
      <c r="D147" s="294"/>
      <c r="E147" s="294"/>
      <c r="F147" s="294"/>
      <c r="G147" s="294"/>
      <c r="H147" s="294"/>
      <c r="I147" s="294"/>
      <c r="J147" s="295"/>
    </row>
    <row r="148" spans="1:10" s="103" customFormat="1" ht="15" hidden="1" customHeight="1" x14ac:dyDescent="0.15">
      <c r="A148" s="293"/>
      <c r="B148" s="294"/>
      <c r="C148" s="294"/>
      <c r="D148" s="294"/>
      <c r="E148" s="294"/>
      <c r="F148" s="294"/>
      <c r="G148" s="294"/>
      <c r="H148" s="294"/>
      <c r="I148" s="294"/>
      <c r="J148" s="295"/>
    </row>
    <row r="149" spans="1:10" s="103" customFormat="1" ht="15" hidden="1" customHeight="1" thickBot="1" x14ac:dyDescent="0.2">
      <c r="A149" s="296"/>
      <c r="B149" s="297"/>
      <c r="C149" s="297"/>
      <c r="D149" s="297"/>
      <c r="E149" s="297"/>
      <c r="F149" s="297"/>
      <c r="G149" s="297"/>
      <c r="H149" s="297"/>
      <c r="I149" s="297"/>
      <c r="J149" s="298"/>
    </row>
    <row r="150" spans="1:10" s="103" customFormat="1" ht="15" hidden="1" customHeight="1" thickBot="1" x14ac:dyDescent="0.2">
      <c r="E150" s="104"/>
      <c r="I150" s="105"/>
    </row>
    <row r="151" spans="1:10" s="103" customFormat="1" ht="15" hidden="1" customHeight="1" x14ac:dyDescent="0.2">
      <c r="A151" s="434" t="s">
        <v>337</v>
      </c>
      <c r="B151" s="435"/>
      <c r="C151" s="435"/>
      <c r="D151" s="435"/>
      <c r="E151" s="435"/>
      <c r="F151" s="435"/>
      <c r="G151" s="435"/>
      <c r="H151" s="435"/>
      <c r="I151" s="435"/>
      <c r="J151" s="436"/>
    </row>
    <row r="152" spans="1:10" s="103" customFormat="1" ht="15" hidden="1" customHeight="1" x14ac:dyDescent="0.15">
      <c r="A152" s="299" t="s">
        <v>63</v>
      </c>
      <c r="B152" s="300"/>
      <c r="C152" s="300"/>
      <c r="D152" s="303" t="s">
        <v>62</v>
      </c>
      <c r="E152" s="303"/>
      <c r="F152" s="303"/>
      <c r="G152" s="303"/>
      <c r="H152" s="303"/>
      <c r="I152" s="303"/>
      <c r="J152" s="308"/>
    </row>
    <row r="153" spans="1:10" s="103" customFormat="1" ht="15" hidden="1" customHeight="1" x14ac:dyDescent="0.15">
      <c r="A153" s="299" t="s">
        <v>64</v>
      </c>
      <c r="B153" s="300"/>
      <c r="C153" s="300"/>
      <c r="D153" s="303" t="s">
        <v>62</v>
      </c>
      <c r="E153" s="303"/>
      <c r="F153" s="303"/>
      <c r="G153" s="303"/>
      <c r="H153" s="303"/>
      <c r="I153" s="303"/>
      <c r="J153" s="308"/>
    </row>
    <row r="154" spans="1:10" s="103" customFormat="1" ht="15" hidden="1" customHeight="1" x14ac:dyDescent="0.15">
      <c r="A154" s="299" t="s">
        <v>331</v>
      </c>
      <c r="B154" s="300"/>
      <c r="C154" s="300"/>
      <c r="D154" s="301" t="s">
        <v>49</v>
      </c>
      <c r="E154" s="301"/>
      <c r="F154" s="301"/>
      <c r="G154" s="301"/>
      <c r="H154" s="301"/>
      <c r="I154" s="301"/>
      <c r="J154" s="302"/>
    </row>
    <row r="155" spans="1:10" s="103" customFormat="1" ht="15" hidden="1" customHeight="1" x14ac:dyDescent="0.15">
      <c r="A155" s="299" t="s">
        <v>332</v>
      </c>
      <c r="B155" s="300"/>
      <c r="C155" s="300"/>
      <c r="D155" s="301" t="s">
        <v>49</v>
      </c>
      <c r="E155" s="301"/>
      <c r="F155" s="301"/>
      <c r="G155" s="301"/>
      <c r="H155" s="301"/>
      <c r="I155" s="301"/>
      <c r="J155" s="302"/>
    </row>
    <row r="156" spans="1:10" s="103" customFormat="1" ht="15" hidden="1" customHeight="1" x14ac:dyDescent="0.15">
      <c r="A156" s="299" t="s">
        <v>50</v>
      </c>
      <c r="B156" s="300"/>
      <c r="C156" s="300"/>
      <c r="D156" s="300"/>
      <c r="E156" s="303" t="s">
        <v>272</v>
      </c>
      <c r="F156" s="303"/>
      <c r="G156" s="229"/>
      <c r="H156" s="229"/>
      <c r="I156" s="229"/>
      <c r="J156" s="230"/>
    </row>
    <row r="157" spans="1:10" s="103" customFormat="1" ht="15" hidden="1" customHeight="1" x14ac:dyDescent="0.15">
      <c r="A157" s="299" t="s">
        <v>345</v>
      </c>
      <c r="B157" s="300"/>
      <c r="C157" s="300"/>
      <c r="D157" s="300"/>
      <c r="E157" s="300"/>
      <c r="F157" s="300"/>
      <c r="G157" s="303" t="s">
        <v>49</v>
      </c>
      <c r="H157" s="303"/>
      <c r="I157" s="303"/>
      <c r="J157" s="308"/>
    </row>
    <row r="158" spans="1:10" s="103" customFormat="1" ht="15" hidden="1" customHeight="1" x14ac:dyDescent="0.15">
      <c r="A158" s="257"/>
      <c r="B158" s="258"/>
      <c r="C158" s="258"/>
      <c r="D158" s="258"/>
      <c r="E158" s="258"/>
      <c r="F158" s="258"/>
      <c r="G158" s="229"/>
      <c r="H158" s="229"/>
      <c r="I158" s="229"/>
      <c r="J158" s="230"/>
    </row>
    <row r="159" spans="1:10" s="103" customFormat="1" ht="15" hidden="1" customHeight="1" x14ac:dyDescent="0.15">
      <c r="A159" s="299" t="s">
        <v>51</v>
      </c>
      <c r="B159" s="300"/>
      <c r="C159" s="300"/>
      <c r="D159" s="300"/>
      <c r="E159" s="300"/>
      <c r="F159" s="300"/>
      <c r="G159" s="303" t="s">
        <v>272</v>
      </c>
      <c r="H159" s="303"/>
      <c r="I159" s="229"/>
      <c r="J159" s="230"/>
    </row>
    <row r="160" spans="1:10" s="103" customFormat="1" ht="15" hidden="1" customHeight="1" x14ac:dyDescent="0.15">
      <c r="A160" s="299" t="s">
        <v>52</v>
      </c>
      <c r="B160" s="300"/>
      <c r="C160" s="300"/>
      <c r="D160" s="442" t="s">
        <v>274</v>
      </c>
      <c r="E160" s="442"/>
      <c r="F160" s="229"/>
      <c r="G160" s="229"/>
      <c r="H160" s="229"/>
      <c r="I160" s="229"/>
      <c r="J160" s="230"/>
    </row>
    <row r="161" spans="1:10" s="103" customFormat="1" ht="15" hidden="1" customHeight="1" x14ac:dyDescent="0.15">
      <c r="A161" s="299" t="s">
        <v>53</v>
      </c>
      <c r="B161" s="300"/>
      <c r="C161" s="300"/>
      <c r="D161" s="301" t="s">
        <v>49</v>
      </c>
      <c r="E161" s="301"/>
      <c r="F161" s="301"/>
      <c r="G161" s="301"/>
      <c r="H161" s="301"/>
      <c r="I161" s="301"/>
      <c r="J161" s="302"/>
    </row>
    <row r="162" spans="1:10" s="103" customFormat="1" ht="15" hidden="1" customHeight="1" x14ac:dyDescent="0.15">
      <c r="A162" s="299" t="s">
        <v>303</v>
      </c>
      <c r="B162" s="300"/>
      <c r="C162" s="300"/>
      <c r="D162" s="300"/>
      <c r="E162" s="300"/>
      <c r="F162" s="300"/>
      <c r="G162" s="300"/>
      <c r="H162" s="300"/>
      <c r="I162" s="301" t="s">
        <v>49</v>
      </c>
      <c r="J162" s="302"/>
    </row>
    <row r="163" spans="1:10" s="103" customFormat="1" ht="15" hidden="1" customHeight="1" thickBot="1" x14ac:dyDescent="0.2">
      <c r="A163" s="309" t="s">
        <v>304</v>
      </c>
      <c r="B163" s="310"/>
      <c r="C163" s="310"/>
      <c r="D163" s="310"/>
      <c r="E163" s="310"/>
      <c r="F163" s="310"/>
      <c r="G163" s="310"/>
      <c r="H163" s="310"/>
      <c r="I163" s="316" t="s">
        <v>49</v>
      </c>
      <c r="J163" s="317"/>
    </row>
    <row r="164" spans="1:10" s="103" customFormat="1" ht="15" hidden="1" customHeight="1" thickBot="1" x14ac:dyDescent="0.2">
      <c r="E164" s="104"/>
      <c r="F164" s="231"/>
      <c r="I164" s="105"/>
    </row>
    <row r="165" spans="1:10" s="103" customFormat="1" ht="15" hidden="1" customHeight="1" x14ac:dyDescent="0.2">
      <c r="A165" s="434" t="s">
        <v>337</v>
      </c>
      <c r="B165" s="435"/>
      <c r="C165" s="435"/>
      <c r="D165" s="435"/>
      <c r="E165" s="435"/>
      <c r="F165" s="435"/>
      <c r="G165" s="435"/>
      <c r="H165" s="435"/>
      <c r="I165" s="435"/>
      <c r="J165" s="436"/>
    </row>
    <row r="166" spans="1:10" s="103" customFormat="1" ht="15" hidden="1" customHeight="1" x14ac:dyDescent="0.15">
      <c r="A166" s="311" t="s">
        <v>346</v>
      </c>
      <c r="B166" s="312"/>
      <c r="C166" s="312"/>
      <c r="D166" s="312"/>
      <c r="E166" s="229" t="s">
        <v>272</v>
      </c>
      <c r="F166" s="229"/>
      <c r="G166" s="232"/>
      <c r="H166" s="232"/>
      <c r="I166" s="232"/>
      <c r="J166" s="233"/>
    </row>
    <row r="167" spans="1:10" s="103" customFormat="1" ht="25" hidden="1" customHeight="1" x14ac:dyDescent="0.15">
      <c r="A167" s="300" t="s">
        <v>295</v>
      </c>
      <c r="B167" s="300"/>
      <c r="C167" s="300"/>
      <c r="D167" s="300"/>
      <c r="E167" s="300"/>
      <c r="F167" s="300"/>
      <c r="G167" s="300"/>
      <c r="H167" s="234" t="s">
        <v>272</v>
      </c>
      <c r="I167" s="234"/>
      <c r="J167" s="233"/>
    </row>
    <row r="168" spans="1:10" s="103" customFormat="1" ht="15" hidden="1" customHeight="1" x14ac:dyDescent="0.15">
      <c r="A168" s="312" t="s">
        <v>294</v>
      </c>
      <c r="B168" s="312"/>
      <c r="C168" s="312"/>
      <c r="D168" s="312"/>
      <c r="E168" s="312"/>
      <c r="F168" s="312"/>
      <c r="G168" s="312"/>
      <c r="H168" s="312"/>
      <c r="I168" s="303" t="s">
        <v>49</v>
      </c>
      <c r="J168" s="308"/>
    </row>
    <row r="169" spans="1:10" s="103" customFormat="1" ht="15" hidden="1" customHeight="1" x14ac:dyDescent="0.15">
      <c r="A169" s="299" t="s">
        <v>331</v>
      </c>
      <c r="B169" s="300"/>
      <c r="C169" s="300"/>
      <c r="D169" s="301" t="s">
        <v>49</v>
      </c>
      <c r="E169" s="301"/>
      <c r="F169" s="301"/>
      <c r="G169" s="301"/>
      <c r="H169" s="301"/>
      <c r="I169" s="301"/>
      <c r="J169" s="302"/>
    </row>
    <row r="170" spans="1:10" s="103" customFormat="1" ht="15" hidden="1" customHeight="1" x14ac:dyDescent="0.15">
      <c r="A170" s="299" t="s">
        <v>332</v>
      </c>
      <c r="B170" s="300"/>
      <c r="C170" s="300"/>
      <c r="D170" s="301" t="s">
        <v>49</v>
      </c>
      <c r="E170" s="301"/>
      <c r="F170" s="301"/>
      <c r="G170" s="301"/>
      <c r="H170" s="301"/>
      <c r="I170" s="301"/>
      <c r="J170" s="302"/>
    </row>
    <row r="171" spans="1:10" s="103" customFormat="1" ht="15" hidden="1" customHeight="1" x14ac:dyDescent="0.15">
      <c r="A171" s="299" t="s">
        <v>50</v>
      </c>
      <c r="B171" s="300"/>
      <c r="C171" s="300"/>
      <c r="D171" s="300"/>
      <c r="E171" s="303" t="s">
        <v>272</v>
      </c>
      <c r="F171" s="303"/>
      <c r="G171" s="229"/>
      <c r="H171" s="229"/>
      <c r="I171" s="229"/>
      <c r="J171" s="230"/>
    </row>
    <row r="172" spans="1:10" s="103" customFormat="1" ht="15" hidden="1" customHeight="1" x14ac:dyDescent="0.15">
      <c r="A172" s="299" t="s">
        <v>345</v>
      </c>
      <c r="B172" s="300"/>
      <c r="C172" s="300"/>
      <c r="D172" s="300"/>
      <c r="E172" s="300"/>
      <c r="F172" s="300"/>
      <c r="G172" s="303" t="s">
        <v>49</v>
      </c>
      <c r="H172" s="303"/>
      <c r="I172" s="303"/>
      <c r="J172" s="308"/>
    </row>
    <row r="173" spans="1:10" s="103" customFormat="1" ht="15" hidden="1" customHeight="1" x14ac:dyDescent="0.15">
      <c r="A173" s="439"/>
      <c r="B173" s="440"/>
      <c r="C173" s="440"/>
      <c r="D173" s="440"/>
      <c r="E173" s="440"/>
      <c r="F173" s="440"/>
      <c r="G173" s="440"/>
      <c r="H173" s="440"/>
      <c r="I173" s="440"/>
      <c r="J173" s="441"/>
    </row>
    <row r="174" spans="1:10" s="103" customFormat="1" ht="15" hidden="1" customHeight="1" x14ac:dyDescent="0.15">
      <c r="A174" s="299" t="s">
        <v>51</v>
      </c>
      <c r="B174" s="300"/>
      <c r="C174" s="300"/>
      <c r="D174" s="300"/>
      <c r="E174" s="300"/>
      <c r="F174" s="300"/>
      <c r="G174" s="473" t="s">
        <v>272</v>
      </c>
      <c r="H174" s="473"/>
      <c r="I174" s="235"/>
      <c r="J174" s="230"/>
    </row>
    <row r="175" spans="1:10" s="103" customFormat="1" ht="15" hidden="1" customHeight="1" x14ac:dyDescent="0.15">
      <c r="A175" s="299" t="s">
        <v>52</v>
      </c>
      <c r="B175" s="300"/>
      <c r="C175" s="300"/>
      <c r="D175" s="442" t="s">
        <v>274</v>
      </c>
      <c r="E175" s="442"/>
      <c r="F175" s="229"/>
      <c r="G175" s="314" t="s">
        <v>302</v>
      </c>
      <c r="H175" s="314"/>
      <c r="I175" s="301" t="s">
        <v>49</v>
      </c>
      <c r="J175" s="302"/>
    </row>
    <row r="176" spans="1:10" s="103" customFormat="1" ht="15" hidden="1" customHeight="1" x14ac:dyDescent="0.15">
      <c r="A176" s="299" t="s">
        <v>303</v>
      </c>
      <c r="B176" s="300"/>
      <c r="C176" s="300"/>
      <c r="D176" s="300"/>
      <c r="E176" s="300"/>
      <c r="F176" s="300"/>
      <c r="G176" s="300"/>
      <c r="H176" s="300"/>
      <c r="I176" s="301" t="s">
        <v>49</v>
      </c>
      <c r="J176" s="302"/>
    </row>
    <row r="177" spans="1:10" s="103" customFormat="1" ht="15" hidden="1" customHeight="1" thickBot="1" x14ac:dyDescent="0.2">
      <c r="A177" s="309" t="s">
        <v>304</v>
      </c>
      <c r="B177" s="310"/>
      <c r="C177" s="310"/>
      <c r="D177" s="310"/>
      <c r="E177" s="310"/>
      <c r="F177" s="310"/>
      <c r="G177" s="310"/>
      <c r="H177" s="310"/>
      <c r="I177" s="316" t="s">
        <v>49</v>
      </c>
      <c r="J177" s="317"/>
    </row>
    <row r="178" spans="1:10" s="103" customFormat="1" ht="15" hidden="1" customHeight="1" thickBot="1" x14ac:dyDescent="0.2">
      <c r="E178" s="104"/>
      <c r="I178" s="105"/>
    </row>
    <row r="179" spans="1:10" s="103" customFormat="1" ht="15" hidden="1" customHeight="1" x14ac:dyDescent="0.2">
      <c r="A179" s="434" t="s">
        <v>337</v>
      </c>
      <c r="B179" s="435"/>
      <c r="C179" s="435"/>
      <c r="D179" s="435"/>
      <c r="E179" s="435"/>
      <c r="F179" s="435"/>
      <c r="G179" s="435"/>
      <c r="H179" s="435"/>
      <c r="I179" s="435"/>
      <c r="J179" s="436"/>
    </row>
    <row r="180" spans="1:10" s="103" customFormat="1" ht="25" hidden="1" customHeight="1" x14ac:dyDescent="0.15">
      <c r="A180" s="300" t="s">
        <v>295</v>
      </c>
      <c r="B180" s="300"/>
      <c r="C180" s="300"/>
      <c r="D180" s="300"/>
      <c r="E180" s="300"/>
      <c r="F180" s="300"/>
      <c r="G180" s="300"/>
      <c r="H180" s="234" t="s">
        <v>272</v>
      </c>
      <c r="I180" s="234"/>
      <c r="J180" s="233"/>
    </row>
    <row r="181" spans="1:10" s="103" customFormat="1" ht="15" hidden="1" customHeight="1" x14ac:dyDescent="0.15">
      <c r="A181" s="312" t="s">
        <v>294</v>
      </c>
      <c r="B181" s="312"/>
      <c r="C181" s="312"/>
      <c r="D181" s="312"/>
      <c r="E181" s="312"/>
      <c r="F181" s="312"/>
      <c r="G181" s="312"/>
      <c r="H181" s="312"/>
      <c r="I181" s="303" t="s">
        <v>49</v>
      </c>
      <c r="J181" s="308"/>
    </row>
    <row r="182" spans="1:10" s="103" customFormat="1" ht="15" hidden="1" customHeight="1" x14ac:dyDescent="0.15">
      <c r="A182" s="299" t="s">
        <v>65</v>
      </c>
      <c r="B182" s="300"/>
      <c r="C182" s="300"/>
      <c r="D182" s="300"/>
      <c r="E182" s="303" t="s">
        <v>49</v>
      </c>
      <c r="F182" s="303"/>
      <c r="G182" s="303"/>
      <c r="H182" s="303"/>
      <c r="I182" s="303"/>
      <c r="J182" s="308"/>
    </row>
    <row r="183" spans="1:10" s="103" customFormat="1" ht="15" hidden="1" customHeight="1" x14ac:dyDescent="0.15">
      <c r="A183" s="299" t="s">
        <v>338</v>
      </c>
      <c r="B183" s="300"/>
      <c r="C183" s="300"/>
      <c r="D183" s="300"/>
      <c r="E183" s="303" t="s">
        <v>49</v>
      </c>
      <c r="F183" s="303"/>
      <c r="G183" s="303"/>
      <c r="H183" s="303"/>
      <c r="I183" s="303"/>
      <c r="J183" s="308"/>
    </row>
    <row r="184" spans="1:10" s="103" customFormat="1" ht="15" hidden="1" customHeight="1" x14ac:dyDescent="0.15">
      <c r="A184" s="311" t="s">
        <v>66</v>
      </c>
      <c r="B184" s="312"/>
      <c r="C184" s="312"/>
      <c r="D184" s="312"/>
      <c r="E184" s="303" t="s">
        <v>49</v>
      </c>
      <c r="F184" s="303"/>
      <c r="G184" s="303"/>
      <c r="H184" s="303"/>
      <c r="I184" s="303"/>
      <c r="J184" s="308"/>
    </row>
    <row r="185" spans="1:10" s="103" customFormat="1" ht="15" hidden="1" customHeight="1" x14ac:dyDescent="0.15">
      <c r="A185" s="311" t="s">
        <v>67</v>
      </c>
      <c r="B185" s="312"/>
      <c r="C185" s="312"/>
      <c r="D185" s="312"/>
      <c r="E185" s="236" t="s">
        <v>274</v>
      </c>
      <c r="F185" s="472" t="s">
        <v>275</v>
      </c>
      <c r="G185" s="472"/>
      <c r="H185" s="236"/>
      <c r="I185" s="236"/>
      <c r="J185" s="237"/>
    </row>
    <row r="186" spans="1:10" s="103" customFormat="1" ht="15" hidden="1" customHeight="1" x14ac:dyDescent="0.15">
      <c r="A186" s="311" t="s">
        <v>68</v>
      </c>
      <c r="B186" s="312"/>
      <c r="C186" s="312"/>
      <c r="D186" s="312"/>
      <c r="E186" s="312"/>
      <c r="F186" s="312"/>
      <c r="G186" s="472" t="s">
        <v>273</v>
      </c>
      <c r="H186" s="472"/>
      <c r="I186" s="236"/>
      <c r="J186" s="237"/>
    </row>
    <row r="187" spans="1:10" s="103" customFormat="1" ht="15" hidden="1" customHeight="1" x14ac:dyDescent="0.15">
      <c r="A187" s="311" t="s">
        <v>69</v>
      </c>
      <c r="B187" s="312"/>
      <c r="C187" s="312"/>
      <c r="D187" s="312"/>
      <c r="E187" s="312"/>
      <c r="F187" s="472" t="s">
        <v>274</v>
      </c>
      <c r="G187" s="472"/>
      <c r="H187" s="236" t="s">
        <v>275</v>
      </c>
      <c r="I187" s="236"/>
      <c r="J187" s="237"/>
    </row>
    <row r="188" spans="1:10" s="103" customFormat="1" ht="15" hidden="1" customHeight="1" x14ac:dyDescent="0.15">
      <c r="A188" s="299" t="s">
        <v>51</v>
      </c>
      <c r="B188" s="300"/>
      <c r="C188" s="300"/>
      <c r="D188" s="300"/>
      <c r="E188" s="300"/>
      <c r="F188" s="303" t="s">
        <v>272</v>
      </c>
      <c r="G188" s="303"/>
      <c r="H188" s="229"/>
      <c r="I188" s="229"/>
      <c r="J188" s="230"/>
    </row>
    <row r="189" spans="1:10" s="103" customFormat="1" ht="15" hidden="1" customHeight="1" x14ac:dyDescent="0.15">
      <c r="A189" s="299" t="s">
        <v>52</v>
      </c>
      <c r="B189" s="300"/>
      <c r="C189" s="300"/>
      <c r="D189" s="442" t="s">
        <v>274</v>
      </c>
      <c r="E189" s="442"/>
      <c r="F189" s="229"/>
      <c r="G189" s="229"/>
      <c r="H189" s="229"/>
      <c r="I189" s="229"/>
      <c r="J189" s="230"/>
    </row>
    <row r="190" spans="1:10" s="103" customFormat="1" ht="15" hidden="1" customHeight="1" x14ac:dyDescent="0.15">
      <c r="A190" s="299" t="s">
        <v>53</v>
      </c>
      <c r="B190" s="300"/>
      <c r="C190" s="300"/>
      <c r="D190" s="303" t="s">
        <v>49</v>
      </c>
      <c r="E190" s="303"/>
      <c r="F190" s="303"/>
      <c r="G190" s="303"/>
      <c r="H190" s="303"/>
      <c r="I190" s="303"/>
      <c r="J190" s="308"/>
    </row>
    <row r="191" spans="1:10" s="103" customFormat="1" ht="15" hidden="1" customHeight="1" thickBot="1" x14ac:dyDescent="0.2">
      <c r="A191" s="479"/>
      <c r="B191" s="480"/>
      <c r="C191" s="480"/>
      <c r="D191" s="480"/>
      <c r="E191" s="480"/>
      <c r="F191" s="480"/>
      <c r="G191" s="480"/>
      <c r="H191" s="480"/>
      <c r="I191" s="480"/>
      <c r="J191" s="481"/>
    </row>
    <row r="192" spans="1:10" s="103" customFormat="1" ht="15" hidden="1" customHeight="1" thickBot="1" x14ac:dyDescent="0.2">
      <c r="A192" s="238"/>
      <c r="B192" s="239"/>
      <c r="C192" s="239"/>
      <c r="D192" s="239"/>
      <c r="E192" s="239"/>
      <c r="F192" s="239"/>
      <c r="G192" s="239"/>
      <c r="H192" s="239"/>
      <c r="I192" s="239"/>
      <c r="J192" s="240"/>
    </row>
    <row r="193" spans="1:10" s="103" customFormat="1" ht="15" hidden="1" customHeight="1" x14ac:dyDescent="0.2">
      <c r="A193" s="434" t="s">
        <v>337</v>
      </c>
      <c r="B193" s="435"/>
      <c r="C193" s="435"/>
      <c r="D193" s="435"/>
      <c r="E193" s="435"/>
      <c r="F193" s="435"/>
      <c r="G193" s="435"/>
      <c r="H193" s="435"/>
      <c r="I193" s="435"/>
      <c r="J193" s="436"/>
    </row>
    <row r="194" spans="1:10" s="103" customFormat="1" ht="15" hidden="1" customHeight="1" x14ac:dyDescent="0.15">
      <c r="A194" s="311" t="s">
        <v>70</v>
      </c>
      <c r="B194" s="312"/>
      <c r="C194" s="312"/>
      <c r="D194" s="312"/>
      <c r="E194" s="247" t="s">
        <v>49</v>
      </c>
      <c r="F194" s="476" t="s">
        <v>71</v>
      </c>
      <c r="G194" s="476"/>
      <c r="H194" s="476"/>
      <c r="I194" s="477" t="s">
        <v>49</v>
      </c>
      <c r="J194" s="478"/>
    </row>
    <row r="195" spans="1:10" s="103" customFormat="1" ht="15" hidden="1" customHeight="1" x14ac:dyDescent="0.15">
      <c r="A195" s="311" t="s">
        <v>72</v>
      </c>
      <c r="B195" s="312"/>
      <c r="C195" s="312"/>
      <c r="D195" s="312"/>
      <c r="E195" s="312"/>
      <c r="F195" s="312"/>
      <c r="G195" s="303" t="s">
        <v>49</v>
      </c>
      <c r="H195" s="303"/>
      <c r="I195" s="303"/>
      <c r="J195" s="308"/>
    </row>
    <row r="196" spans="1:10" s="103" customFormat="1" ht="15" hidden="1" customHeight="1" x14ac:dyDescent="0.15">
      <c r="A196" s="299" t="s">
        <v>50</v>
      </c>
      <c r="B196" s="300"/>
      <c r="C196" s="300"/>
      <c r="D196" s="300"/>
      <c r="E196" s="303" t="s">
        <v>272</v>
      </c>
      <c r="F196" s="303"/>
      <c r="G196" s="229"/>
      <c r="H196" s="229"/>
      <c r="I196" s="229"/>
      <c r="J196" s="230"/>
    </row>
    <row r="197" spans="1:10" s="103" customFormat="1" ht="15" hidden="1" customHeight="1" x14ac:dyDescent="0.15">
      <c r="A197" s="299" t="s">
        <v>345</v>
      </c>
      <c r="B197" s="300"/>
      <c r="C197" s="300"/>
      <c r="D197" s="300"/>
      <c r="E197" s="300"/>
      <c r="F197" s="300"/>
      <c r="G197" s="303" t="s">
        <v>49</v>
      </c>
      <c r="H197" s="303"/>
      <c r="I197" s="303"/>
      <c r="J197" s="308"/>
    </row>
    <row r="198" spans="1:10" s="103" customFormat="1" ht="15" hidden="1" customHeight="1" x14ac:dyDescent="0.15">
      <c r="A198" s="439"/>
      <c r="B198" s="440"/>
      <c r="C198" s="440"/>
      <c r="D198" s="440"/>
      <c r="E198" s="440"/>
      <c r="F198" s="440"/>
      <c r="G198" s="440"/>
      <c r="H198" s="440"/>
      <c r="I198" s="440"/>
      <c r="J198" s="441"/>
    </row>
    <row r="199" spans="1:10" s="103" customFormat="1" ht="15" hidden="1" customHeight="1" x14ac:dyDescent="0.15">
      <c r="A199" s="299" t="s">
        <v>51</v>
      </c>
      <c r="B199" s="300"/>
      <c r="C199" s="300"/>
      <c r="D199" s="300"/>
      <c r="E199" s="300"/>
      <c r="F199" s="303" t="s">
        <v>272</v>
      </c>
      <c r="G199" s="303"/>
      <c r="H199" s="229"/>
      <c r="I199" s="229"/>
      <c r="J199" s="230"/>
    </row>
    <row r="200" spans="1:10" s="103" customFormat="1" ht="15" hidden="1" customHeight="1" x14ac:dyDescent="0.15">
      <c r="A200" s="299" t="s">
        <v>52</v>
      </c>
      <c r="B200" s="300"/>
      <c r="C200" s="300"/>
      <c r="D200" s="442" t="s">
        <v>274</v>
      </c>
      <c r="E200" s="442"/>
      <c r="F200" s="229"/>
      <c r="G200" s="229"/>
      <c r="H200" s="229"/>
      <c r="I200" s="229"/>
      <c r="J200" s="230"/>
    </row>
    <row r="201" spans="1:10" s="103" customFormat="1" ht="15" hidden="1" customHeight="1" x14ac:dyDescent="0.15">
      <c r="A201" s="299" t="s">
        <v>53</v>
      </c>
      <c r="B201" s="300"/>
      <c r="C201" s="300"/>
      <c r="D201" s="303" t="s">
        <v>49</v>
      </c>
      <c r="E201" s="303"/>
      <c r="F201" s="303"/>
      <c r="G201" s="303"/>
      <c r="H201" s="303"/>
      <c r="I201" s="303"/>
      <c r="J201" s="308"/>
    </row>
    <row r="202" spans="1:10" s="103" customFormat="1" ht="15" hidden="1" customHeight="1" x14ac:dyDescent="0.15">
      <c r="A202" s="474"/>
      <c r="B202" s="475"/>
      <c r="C202" s="475"/>
      <c r="D202" s="475"/>
      <c r="E202" s="236"/>
      <c r="F202" s="241"/>
      <c r="G202" s="241"/>
      <c r="H202" s="241"/>
      <c r="I202" s="241"/>
      <c r="J202" s="242"/>
    </row>
    <row r="203" spans="1:10" s="103" customFormat="1" ht="15" hidden="1" customHeight="1" x14ac:dyDescent="0.15">
      <c r="A203" s="313"/>
      <c r="B203" s="314"/>
      <c r="C203" s="314"/>
      <c r="D203" s="314"/>
      <c r="E203" s="314"/>
      <c r="F203" s="314"/>
      <c r="G203" s="314"/>
      <c r="H203" s="314"/>
      <c r="I203" s="314"/>
      <c r="J203" s="315"/>
    </row>
    <row r="204" spans="1:10" s="103" customFormat="1" ht="15" hidden="1" customHeight="1" x14ac:dyDescent="0.15">
      <c r="A204" s="313"/>
      <c r="B204" s="314"/>
      <c r="C204" s="314"/>
      <c r="D204" s="314"/>
      <c r="E204" s="314"/>
      <c r="F204" s="314"/>
      <c r="G204" s="314"/>
      <c r="H204" s="314"/>
      <c r="I204" s="314"/>
      <c r="J204" s="315"/>
    </row>
    <row r="205" spans="1:10" s="103" customFormat="1" ht="15" hidden="1" customHeight="1" thickBot="1" x14ac:dyDescent="0.2">
      <c r="A205" s="482"/>
      <c r="B205" s="483"/>
      <c r="C205" s="483"/>
      <c r="D205" s="483"/>
      <c r="E205" s="483"/>
      <c r="F205" s="483"/>
      <c r="G205" s="483"/>
      <c r="H205" s="483"/>
      <c r="I205" s="483"/>
      <c r="J205" s="484"/>
    </row>
    <row r="206" spans="1:10" s="103" customFormat="1" ht="15" hidden="1" customHeight="1" thickBot="1" x14ac:dyDescent="0.2">
      <c r="E206" s="104"/>
      <c r="I206" s="105"/>
    </row>
    <row r="207" spans="1:10" s="103" customFormat="1" ht="15" hidden="1" customHeight="1" x14ac:dyDescent="0.2">
      <c r="A207" s="434" t="s">
        <v>337</v>
      </c>
      <c r="B207" s="435"/>
      <c r="C207" s="435"/>
      <c r="D207" s="435"/>
      <c r="E207" s="435"/>
      <c r="F207" s="435"/>
      <c r="G207" s="435"/>
      <c r="H207" s="435"/>
      <c r="I207" s="435"/>
      <c r="J207" s="436"/>
    </row>
    <row r="208" spans="1:10" s="103" customFormat="1" ht="15" hidden="1" customHeight="1" x14ac:dyDescent="0.15">
      <c r="A208" s="311" t="s">
        <v>333</v>
      </c>
      <c r="B208" s="312"/>
      <c r="C208" s="312"/>
      <c r="D208" s="312"/>
      <c r="E208" s="312"/>
      <c r="F208" s="477" t="s">
        <v>49</v>
      </c>
      <c r="G208" s="477"/>
      <c r="H208" s="477"/>
      <c r="I208" s="477"/>
      <c r="J208" s="478"/>
    </row>
    <row r="209" spans="1:10" s="103" customFormat="1" ht="15" hidden="1" customHeight="1" x14ac:dyDescent="0.15">
      <c r="A209" s="311" t="s">
        <v>334</v>
      </c>
      <c r="B209" s="312"/>
      <c r="C209" s="312"/>
      <c r="D209" s="312"/>
      <c r="E209" s="312"/>
      <c r="F209" s="477" t="s">
        <v>49</v>
      </c>
      <c r="G209" s="477"/>
      <c r="H209" s="477"/>
      <c r="I209" s="477"/>
      <c r="J209" s="478"/>
    </row>
    <row r="210" spans="1:10" s="103" customFormat="1" ht="15" hidden="1" customHeight="1" x14ac:dyDescent="0.15">
      <c r="A210" s="299" t="s">
        <v>50</v>
      </c>
      <c r="B210" s="300"/>
      <c r="C210" s="300"/>
      <c r="D210" s="300"/>
      <c r="E210" s="303" t="s">
        <v>272</v>
      </c>
      <c r="F210" s="303"/>
      <c r="G210" s="229"/>
      <c r="H210" s="229"/>
      <c r="I210" s="229"/>
      <c r="J210" s="230"/>
    </row>
    <row r="211" spans="1:10" s="103" customFormat="1" ht="15" hidden="1" customHeight="1" x14ac:dyDescent="0.15">
      <c r="A211" s="299" t="s">
        <v>339</v>
      </c>
      <c r="B211" s="300"/>
      <c r="C211" s="300"/>
      <c r="D211" s="300"/>
      <c r="E211" s="300"/>
      <c r="F211" s="300"/>
      <c r="G211" s="303" t="s">
        <v>49</v>
      </c>
      <c r="H211" s="303"/>
      <c r="I211" s="303"/>
      <c r="J211" s="308"/>
    </row>
    <row r="212" spans="1:10" s="103" customFormat="1" ht="15" hidden="1" customHeight="1" x14ac:dyDescent="0.15">
      <c r="A212" s="439"/>
      <c r="B212" s="440"/>
      <c r="C212" s="440"/>
      <c r="D212" s="440"/>
      <c r="E212" s="440"/>
      <c r="F212" s="440"/>
      <c r="G212" s="440"/>
      <c r="H212" s="440"/>
      <c r="I212" s="440"/>
      <c r="J212" s="441"/>
    </row>
    <row r="213" spans="1:10" s="103" customFormat="1" ht="15" hidden="1" customHeight="1" x14ac:dyDescent="0.15">
      <c r="A213" s="299" t="s">
        <v>51</v>
      </c>
      <c r="B213" s="300"/>
      <c r="C213" s="300"/>
      <c r="D213" s="300"/>
      <c r="E213" s="300"/>
      <c r="F213" s="303" t="s">
        <v>272</v>
      </c>
      <c r="G213" s="303"/>
      <c r="H213" s="229"/>
      <c r="I213" s="229"/>
      <c r="J213" s="230"/>
    </row>
    <row r="214" spans="1:10" s="103" customFormat="1" ht="15" hidden="1" customHeight="1" x14ac:dyDescent="0.15">
      <c r="A214" s="299" t="s">
        <v>52</v>
      </c>
      <c r="B214" s="300"/>
      <c r="C214" s="300"/>
      <c r="D214" s="442" t="s">
        <v>274</v>
      </c>
      <c r="E214" s="442"/>
      <c r="F214" s="229"/>
      <c r="G214" s="229"/>
      <c r="H214" s="229"/>
      <c r="I214" s="229"/>
      <c r="J214" s="230"/>
    </row>
    <row r="215" spans="1:10" s="103" customFormat="1" ht="15" hidden="1" customHeight="1" x14ac:dyDescent="0.15">
      <c r="A215" s="299" t="s">
        <v>53</v>
      </c>
      <c r="B215" s="300"/>
      <c r="C215" s="300"/>
      <c r="D215" s="303" t="s">
        <v>49</v>
      </c>
      <c r="E215" s="303"/>
      <c r="F215" s="303"/>
      <c r="G215" s="303"/>
      <c r="H215" s="303"/>
      <c r="I215" s="303"/>
      <c r="J215" s="308"/>
    </row>
    <row r="216" spans="1:10" s="103" customFormat="1" ht="15" hidden="1" customHeight="1" x14ac:dyDescent="0.15">
      <c r="A216" s="313"/>
      <c r="B216" s="314"/>
      <c r="C216" s="314"/>
      <c r="D216" s="314"/>
      <c r="E216" s="314"/>
      <c r="F216" s="314"/>
      <c r="G216" s="314"/>
      <c r="H216" s="314"/>
      <c r="I216" s="314"/>
      <c r="J216" s="315"/>
    </row>
    <row r="217" spans="1:10" s="103" customFormat="1" ht="15" hidden="1" customHeight="1" x14ac:dyDescent="0.15">
      <c r="A217" s="313"/>
      <c r="B217" s="314"/>
      <c r="C217" s="314"/>
      <c r="D217" s="314"/>
      <c r="E217" s="314"/>
      <c r="F217" s="314"/>
      <c r="G217" s="314"/>
      <c r="H217" s="314"/>
      <c r="I217" s="314"/>
      <c r="J217" s="315"/>
    </row>
    <row r="218" spans="1:10" s="103" customFormat="1" ht="15" hidden="1" customHeight="1" x14ac:dyDescent="0.15">
      <c r="A218" s="313"/>
      <c r="B218" s="314"/>
      <c r="C218" s="314"/>
      <c r="D218" s="314"/>
      <c r="E218" s="314"/>
      <c r="F218" s="314"/>
      <c r="G218" s="314"/>
      <c r="H218" s="314"/>
      <c r="I218" s="314"/>
      <c r="J218" s="315"/>
    </row>
    <row r="219" spans="1:10" s="103" customFormat="1" ht="15" hidden="1" customHeight="1" thickBot="1" x14ac:dyDescent="0.2">
      <c r="A219" s="482"/>
      <c r="B219" s="483"/>
      <c r="C219" s="483"/>
      <c r="D219" s="483"/>
      <c r="E219" s="483"/>
      <c r="F219" s="483"/>
      <c r="G219" s="483"/>
      <c r="H219" s="483"/>
      <c r="I219" s="483"/>
      <c r="J219" s="484"/>
    </row>
    <row r="220" spans="1:10" s="103" customFormat="1" ht="15" hidden="1" customHeight="1" thickBot="1" x14ac:dyDescent="0.2">
      <c r="E220" s="104"/>
      <c r="I220" s="105"/>
    </row>
    <row r="221" spans="1:10" s="103" customFormat="1" ht="15" hidden="1" customHeight="1" x14ac:dyDescent="0.2">
      <c r="A221" s="434" t="s">
        <v>337</v>
      </c>
      <c r="B221" s="485"/>
      <c r="C221" s="485"/>
      <c r="D221" s="485"/>
      <c r="E221" s="485"/>
      <c r="F221" s="485"/>
      <c r="G221" s="485"/>
      <c r="H221" s="485"/>
      <c r="I221" s="485"/>
      <c r="J221" s="486"/>
    </row>
    <row r="222" spans="1:10" s="103" customFormat="1" ht="15" hidden="1" customHeight="1" x14ac:dyDescent="0.15">
      <c r="A222" s="311" t="s">
        <v>289</v>
      </c>
      <c r="B222" s="312"/>
      <c r="C222" s="312"/>
      <c r="D222" s="312"/>
      <c r="E222" s="243" t="s">
        <v>273</v>
      </c>
      <c r="F222" s="243"/>
      <c r="G222" s="243"/>
      <c r="H222" s="243"/>
      <c r="I222" s="243"/>
      <c r="J222" s="244"/>
    </row>
    <row r="223" spans="1:10" s="103" customFormat="1" ht="15" hidden="1" customHeight="1" x14ac:dyDescent="0.15">
      <c r="A223" s="299" t="s">
        <v>50</v>
      </c>
      <c r="B223" s="300"/>
      <c r="C223" s="300"/>
      <c r="D223" s="300"/>
      <c r="E223" s="303" t="s">
        <v>272</v>
      </c>
      <c r="F223" s="303"/>
      <c r="G223" s="229"/>
      <c r="H223" s="229"/>
      <c r="I223" s="229"/>
      <c r="J223" s="230"/>
    </row>
    <row r="224" spans="1:10" s="103" customFormat="1" ht="15" hidden="1" customHeight="1" x14ac:dyDescent="0.15">
      <c r="A224" s="299" t="s">
        <v>345</v>
      </c>
      <c r="B224" s="300"/>
      <c r="C224" s="300"/>
      <c r="D224" s="300"/>
      <c r="E224" s="300"/>
      <c r="F224" s="300"/>
      <c r="G224" s="303" t="s">
        <v>49</v>
      </c>
      <c r="H224" s="303"/>
      <c r="I224" s="303"/>
      <c r="J224" s="308"/>
    </row>
    <row r="225" spans="1:10" s="103" customFormat="1" ht="15" hidden="1" customHeight="1" x14ac:dyDescent="0.15">
      <c r="A225" s="439"/>
      <c r="B225" s="440"/>
      <c r="C225" s="440"/>
      <c r="D225" s="440"/>
      <c r="E225" s="440"/>
      <c r="F225" s="440"/>
      <c r="G225" s="440"/>
      <c r="H225" s="440"/>
      <c r="I225" s="440"/>
      <c r="J225" s="441"/>
    </row>
    <row r="226" spans="1:10" s="103" customFormat="1" ht="15" hidden="1" customHeight="1" x14ac:dyDescent="0.15">
      <c r="A226" s="299" t="s">
        <v>51</v>
      </c>
      <c r="B226" s="300"/>
      <c r="C226" s="300"/>
      <c r="D226" s="300"/>
      <c r="E226" s="300"/>
      <c r="F226" s="303" t="s">
        <v>272</v>
      </c>
      <c r="G226" s="303"/>
      <c r="H226" s="229"/>
      <c r="I226" s="229"/>
      <c r="J226" s="230"/>
    </row>
    <row r="227" spans="1:10" s="103" customFormat="1" ht="15" hidden="1" customHeight="1" x14ac:dyDescent="0.15">
      <c r="A227" s="299" t="s">
        <v>52</v>
      </c>
      <c r="B227" s="300"/>
      <c r="C227" s="300"/>
      <c r="D227" s="442" t="s">
        <v>274</v>
      </c>
      <c r="E227" s="442"/>
      <c r="F227" s="229"/>
      <c r="G227" s="229"/>
      <c r="H227" s="229"/>
      <c r="I227" s="229"/>
      <c r="J227" s="230"/>
    </row>
    <row r="228" spans="1:10" s="103" customFormat="1" ht="15" hidden="1" customHeight="1" x14ac:dyDescent="0.15">
      <c r="A228" s="299" t="s">
        <v>53</v>
      </c>
      <c r="B228" s="300"/>
      <c r="C228" s="300"/>
      <c r="D228" s="303" t="s">
        <v>49</v>
      </c>
      <c r="E228" s="303"/>
      <c r="F228" s="303"/>
      <c r="G228" s="303"/>
      <c r="H228" s="303"/>
      <c r="I228" s="303"/>
      <c r="J228" s="308"/>
    </row>
    <row r="229" spans="1:10" s="103" customFormat="1" ht="15" hidden="1" customHeight="1" x14ac:dyDescent="0.15">
      <c r="A229" s="311" t="s">
        <v>73</v>
      </c>
      <c r="B229" s="312"/>
      <c r="C229" s="312"/>
      <c r="D229" s="312"/>
      <c r="E229" s="312"/>
      <c r="F229" s="312"/>
      <c r="G229" s="312"/>
      <c r="H229" s="312"/>
      <c r="I229" s="488" t="s">
        <v>49</v>
      </c>
      <c r="J229" s="489"/>
    </row>
    <row r="230" spans="1:10" s="103" customFormat="1" ht="15" hidden="1" customHeight="1" x14ac:dyDescent="0.15">
      <c r="A230" s="311" t="s">
        <v>290</v>
      </c>
      <c r="B230" s="312"/>
      <c r="C230" s="312"/>
      <c r="D230" s="312"/>
      <c r="E230" s="312"/>
      <c r="F230" s="472" t="s">
        <v>49</v>
      </c>
      <c r="G230" s="472"/>
      <c r="H230" s="472"/>
      <c r="I230" s="472"/>
      <c r="J230" s="487"/>
    </row>
    <row r="231" spans="1:10" s="103" customFormat="1" ht="15.75" hidden="1" customHeight="1" x14ac:dyDescent="0.15">
      <c r="A231" s="313"/>
      <c r="B231" s="314"/>
      <c r="C231" s="314"/>
      <c r="D231" s="314"/>
      <c r="E231" s="314"/>
      <c r="F231" s="314"/>
      <c r="G231" s="314"/>
      <c r="H231" s="314"/>
      <c r="I231" s="314"/>
      <c r="J231" s="315"/>
    </row>
    <row r="232" spans="1:10" s="103" customFormat="1" ht="15.75" hidden="1" customHeight="1" x14ac:dyDescent="0.15">
      <c r="A232" s="313"/>
      <c r="B232" s="314"/>
      <c r="C232" s="314"/>
      <c r="D232" s="314"/>
      <c r="E232" s="314"/>
      <c r="F232" s="314"/>
      <c r="G232" s="314"/>
      <c r="H232" s="314"/>
      <c r="I232" s="314"/>
      <c r="J232" s="315"/>
    </row>
    <row r="233" spans="1:10" s="103" customFormat="1" hidden="1" thickBot="1" x14ac:dyDescent="0.2">
      <c r="A233" s="482"/>
      <c r="B233" s="483"/>
      <c r="C233" s="483"/>
      <c r="D233" s="483"/>
      <c r="E233" s="483"/>
      <c r="F233" s="483"/>
      <c r="G233" s="483"/>
      <c r="H233" s="483"/>
      <c r="I233" s="483"/>
      <c r="J233" s="484"/>
    </row>
    <row r="234" spans="1:10" s="103" customFormat="1" hidden="1" x14ac:dyDescent="0.15">
      <c r="E234" s="104"/>
      <c r="I234" s="105"/>
    </row>
    <row r="235" spans="1:10" s="103" customFormat="1" ht="14" hidden="1" thickBot="1" x14ac:dyDescent="0.2">
      <c r="E235" s="104"/>
      <c r="I235" s="105"/>
    </row>
    <row r="236" spans="1:10" s="103" customFormat="1" ht="289" hidden="1" thickBot="1" x14ac:dyDescent="0.2">
      <c r="A236" s="106" t="s">
        <v>264</v>
      </c>
      <c r="B236" s="106" t="s">
        <v>270</v>
      </c>
      <c r="E236" s="104"/>
      <c r="I236" s="105"/>
    </row>
    <row r="237" spans="1:10" s="103" customFormat="1" ht="15" hidden="1" x14ac:dyDescent="0.2">
      <c r="A237" s="107" t="s">
        <v>94</v>
      </c>
      <c r="B237" s="107" t="s">
        <v>94</v>
      </c>
      <c r="E237" s="104"/>
      <c r="I237" s="105"/>
    </row>
    <row r="238" spans="1:10" s="103" customFormat="1" ht="15" hidden="1" x14ac:dyDescent="0.2">
      <c r="A238" s="107" t="s">
        <v>95</v>
      </c>
      <c r="B238" s="107" t="s">
        <v>95</v>
      </c>
      <c r="E238" s="104"/>
      <c r="I238" s="105"/>
    </row>
    <row r="239" spans="1:10" s="103" customFormat="1" ht="15" hidden="1" x14ac:dyDescent="0.2">
      <c r="A239" s="107" t="s">
        <v>96</v>
      </c>
      <c r="B239" s="107" t="s">
        <v>96</v>
      </c>
      <c r="E239" s="104"/>
      <c r="I239" s="105"/>
    </row>
    <row r="240" spans="1:10" s="103" customFormat="1" ht="15" hidden="1" x14ac:dyDescent="0.2">
      <c r="A240" s="107" t="s">
        <v>97</v>
      </c>
      <c r="B240" s="107" t="s">
        <v>97</v>
      </c>
      <c r="E240" s="104"/>
      <c r="I240" s="105"/>
    </row>
    <row r="241" spans="1:9" s="103" customFormat="1" ht="15" hidden="1" x14ac:dyDescent="0.2">
      <c r="A241" s="107" t="s">
        <v>98</v>
      </c>
      <c r="B241" s="107" t="s">
        <v>98</v>
      </c>
      <c r="E241" s="104"/>
      <c r="I241" s="105"/>
    </row>
    <row r="242" spans="1:9" s="103" customFormat="1" ht="15" hidden="1" x14ac:dyDescent="0.2">
      <c r="A242" s="107" t="s">
        <v>99</v>
      </c>
      <c r="B242" s="107" t="s">
        <v>99</v>
      </c>
      <c r="E242" s="104"/>
      <c r="I242" s="105"/>
    </row>
    <row r="243" spans="1:9" s="103" customFormat="1" ht="15" hidden="1" x14ac:dyDescent="0.2">
      <c r="A243" s="107" t="s">
        <v>100</v>
      </c>
      <c r="B243" s="107" t="s">
        <v>100</v>
      </c>
      <c r="E243" s="104"/>
      <c r="I243" s="105"/>
    </row>
    <row r="244" spans="1:9" s="103" customFormat="1" ht="15" hidden="1" x14ac:dyDescent="0.2">
      <c r="A244" s="107" t="s">
        <v>101</v>
      </c>
      <c r="B244" s="107" t="s">
        <v>101</v>
      </c>
      <c r="E244" s="104"/>
      <c r="I244" s="105"/>
    </row>
    <row r="245" spans="1:9" s="103" customFormat="1" ht="15" hidden="1" x14ac:dyDescent="0.2">
      <c r="A245" s="107" t="s">
        <v>102</v>
      </c>
      <c r="B245" s="107" t="s">
        <v>102</v>
      </c>
      <c r="E245" s="104"/>
      <c r="I245" s="105"/>
    </row>
    <row r="246" spans="1:9" s="103" customFormat="1" ht="15" hidden="1" x14ac:dyDescent="0.2">
      <c r="A246" s="107" t="s">
        <v>103</v>
      </c>
      <c r="B246" s="107" t="s">
        <v>103</v>
      </c>
      <c r="E246" s="104"/>
      <c r="I246" s="105"/>
    </row>
    <row r="247" spans="1:9" s="103" customFormat="1" ht="15" hidden="1" x14ac:dyDescent="0.2">
      <c r="A247" s="107" t="s">
        <v>104</v>
      </c>
      <c r="B247" s="107" t="s">
        <v>104</v>
      </c>
      <c r="E247" s="104"/>
      <c r="I247" s="105"/>
    </row>
    <row r="248" spans="1:9" s="103" customFormat="1" ht="15" hidden="1" x14ac:dyDescent="0.2">
      <c r="A248" s="107" t="s">
        <v>105</v>
      </c>
      <c r="B248" s="107" t="s">
        <v>105</v>
      </c>
      <c r="E248" s="104"/>
      <c r="I248" s="105"/>
    </row>
    <row r="249" spans="1:9" s="103" customFormat="1" ht="15" hidden="1" x14ac:dyDescent="0.2">
      <c r="A249" s="108" t="s">
        <v>276</v>
      </c>
      <c r="B249" s="108" t="s">
        <v>276</v>
      </c>
      <c r="E249" s="104"/>
      <c r="I249" s="105"/>
    </row>
    <row r="250" spans="1:9" s="103" customFormat="1" ht="15" hidden="1" x14ac:dyDescent="0.2">
      <c r="A250" s="107" t="s">
        <v>106</v>
      </c>
      <c r="B250" s="107" t="s">
        <v>106</v>
      </c>
      <c r="E250" s="104"/>
      <c r="I250" s="105"/>
    </row>
    <row r="251" spans="1:9" s="103" customFormat="1" ht="15" hidden="1" x14ac:dyDescent="0.2">
      <c r="A251" s="107" t="s">
        <v>107</v>
      </c>
      <c r="B251" s="107" t="s">
        <v>107</v>
      </c>
      <c r="E251" s="104"/>
      <c r="I251" s="105"/>
    </row>
    <row r="252" spans="1:9" s="103" customFormat="1" ht="15" hidden="1" x14ac:dyDescent="0.2">
      <c r="A252" s="107" t="s">
        <v>108</v>
      </c>
      <c r="B252" s="107" t="s">
        <v>108</v>
      </c>
      <c r="E252" s="104"/>
      <c r="I252" s="105"/>
    </row>
    <row r="253" spans="1:9" s="103" customFormat="1" ht="15" hidden="1" x14ac:dyDescent="0.2">
      <c r="A253" s="107" t="s">
        <v>109</v>
      </c>
      <c r="B253" s="107" t="s">
        <v>109</v>
      </c>
      <c r="E253" s="104"/>
      <c r="I253" s="105"/>
    </row>
    <row r="254" spans="1:9" s="103" customFormat="1" ht="15" hidden="1" x14ac:dyDescent="0.2">
      <c r="A254" s="107" t="s">
        <v>110</v>
      </c>
      <c r="B254" s="107" t="s">
        <v>110</v>
      </c>
      <c r="E254" s="104"/>
      <c r="I254" s="105"/>
    </row>
    <row r="255" spans="1:9" s="103" customFormat="1" ht="15" hidden="1" x14ac:dyDescent="0.2">
      <c r="A255" s="107" t="s">
        <v>111</v>
      </c>
      <c r="B255" s="107" t="s">
        <v>111</v>
      </c>
      <c r="E255" s="104"/>
      <c r="I255" s="105"/>
    </row>
    <row r="256" spans="1:9" s="103" customFormat="1" ht="15" hidden="1" x14ac:dyDescent="0.2">
      <c r="A256" s="107" t="s">
        <v>112</v>
      </c>
      <c r="B256" s="107" t="s">
        <v>112</v>
      </c>
      <c r="E256" s="104"/>
      <c r="I256" s="105"/>
    </row>
    <row r="257" spans="1:9" s="103" customFormat="1" ht="15" hidden="1" x14ac:dyDescent="0.2">
      <c r="A257" s="107" t="s">
        <v>113</v>
      </c>
      <c r="B257" s="107" t="s">
        <v>113</v>
      </c>
      <c r="E257" s="104"/>
      <c r="I257" s="105"/>
    </row>
    <row r="258" spans="1:9" s="103" customFormat="1" ht="15" hidden="1" x14ac:dyDescent="0.2">
      <c r="A258" s="107" t="s">
        <v>114</v>
      </c>
      <c r="B258" s="107" t="s">
        <v>114</v>
      </c>
      <c r="E258" s="104"/>
      <c r="I258" s="105"/>
    </row>
    <row r="259" spans="1:9" s="103" customFormat="1" ht="15" hidden="1" x14ac:dyDescent="0.2">
      <c r="A259" s="107" t="s">
        <v>115</v>
      </c>
      <c r="B259" s="107" t="s">
        <v>115</v>
      </c>
      <c r="E259" s="104"/>
      <c r="I259" s="105"/>
    </row>
    <row r="260" spans="1:9" s="103" customFormat="1" ht="15" hidden="1" x14ac:dyDescent="0.2">
      <c r="A260" s="107" t="s">
        <v>116</v>
      </c>
      <c r="B260" s="107" t="s">
        <v>116</v>
      </c>
      <c r="E260" s="104"/>
      <c r="I260" s="105"/>
    </row>
    <row r="261" spans="1:9" s="103" customFormat="1" ht="15" hidden="1" x14ac:dyDescent="0.2">
      <c r="A261" s="107" t="s">
        <v>117</v>
      </c>
      <c r="B261" s="107" t="s">
        <v>117</v>
      </c>
      <c r="E261" s="104"/>
      <c r="I261" s="105"/>
    </row>
    <row r="262" spans="1:9" s="103" customFormat="1" ht="15" hidden="1" x14ac:dyDescent="0.2">
      <c r="A262" s="107" t="s">
        <v>118</v>
      </c>
      <c r="B262" s="107" t="s">
        <v>118</v>
      </c>
      <c r="E262" s="104"/>
      <c r="I262" s="105"/>
    </row>
    <row r="263" spans="1:9" s="103" customFormat="1" ht="15" hidden="1" x14ac:dyDescent="0.2">
      <c r="A263" s="107" t="s">
        <v>119</v>
      </c>
      <c r="B263" s="107" t="s">
        <v>119</v>
      </c>
      <c r="E263" s="104"/>
      <c r="I263" s="105"/>
    </row>
    <row r="264" spans="1:9" s="103" customFormat="1" ht="15" hidden="1" x14ac:dyDescent="0.2">
      <c r="A264" s="107" t="s">
        <v>120</v>
      </c>
      <c r="B264" s="107" t="s">
        <v>120</v>
      </c>
      <c r="E264" s="104"/>
      <c r="I264" s="105"/>
    </row>
    <row r="265" spans="1:9" s="103" customFormat="1" ht="15" hidden="1" x14ac:dyDescent="0.2">
      <c r="A265" s="107" t="s">
        <v>121</v>
      </c>
      <c r="B265" s="107" t="s">
        <v>121</v>
      </c>
      <c r="E265" s="104"/>
      <c r="I265" s="105"/>
    </row>
    <row r="266" spans="1:9" s="103" customFormat="1" ht="15" hidden="1" x14ac:dyDescent="0.2">
      <c r="A266" s="107" t="s">
        <v>122</v>
      </c>
      <c r="B266" s="107" t="s">
        <v>122</v>
      </c>
      <c r="E266" s="104"/>
      <c r="I266" s="105"/>
    </row>
    <row r="267" spans="1:9" s="103" customFormat="1" ht="15" hidden="1" x14ac:dyDescent="0.2">
      <c r="A267" s="107" t="s">
        <v>123</v>
      </c>
      <c r="B267" s="107" t="s">
        <v>123</v>
      </c>
      <c r="E267" s="104"/>
      <c r="I267" s="105"/>
    </row>
    <row r="268" spans="1:9" s="103" customFormat="1" ht="15" hidden="1" x14ac:dyDescent="0.2">
      <c r="A268" s="107" t="s">
        <v>124</v>
      </c>
      <c r="B268" s="107" t="s">
        <v>124</v>
      </c>
      <c r="E268" s="104"/>
      <c r="I268" s="105"/>
    </row>
    <row r="269" spans="1:9" s="103" customFormat="1" ht="15" hidden="1" x14ac:dyDescent="0.2">
      <c r="A269" s="107" t="s">
        <v>125</v>
      </c>
      <c r="B269" s="107" t="s">
        <v>125</v>
      </c>
      <c r="E269" s="104"/>
      <c r="I269" s="105"/>
    </row>
    <row r="270" spans="1:9" s="103" customFormat="1" ht="15" hidden="1" x14ac:dyDescent="0.2">
      <c r="A270" s="107" t="s">
        <v>126</v>
      </c>
      <c r="B270" s="107" t="s">
        <v>126</v>
      </c>
      <c r="E270" s="104"/>
      <c r="I270" s="105"/>
    </row>
    <row r="271" spans="1:9" s="103" customFormat="1" ht="15" hidden="1" x14ac:dyDescent="0.2">
      <c r="A271" s="107" t="s">
        <v>127</v>
      </c>
      <c r="B271" s="107" t="s">
        <v>127</v>
      </c>
      <c r="E271" s="104"/>
      <c r="I271" s="105"/>
    </row>
    <row r="272" spans="1:9" s="103" customFormat="1" ht="15" hidden="1" x14ac:dyDescent="0.15">
      <c r="A272" s="109" t="s">
        <v>128</v>
      </c>
      <c r="B272" s="109" t="s">
        <v>128</v>
      </c>
      <c r="E272" s="104"/>
      <c r="I272" s="105"/>
    </row>
    <row r="273" spans="1:9" s="103" customFormat="1" ht="16" hidden="1" thickBot="1" x14ac:dyDescent="0.25">
      <c r="A273" s="110" t="s">
        <v>129</v>
      </c>
      <c r="B273" s="110" t="s">
        <v>129</v>
      </c>
      <c r="E273" s="104"/>
      <c r="I273" s="105"/>
    </row>
    <row r="274" spans="1:9" s="103" customFormat="1" ht="15" hidden="1" x14ac:dyDescent="0.2">
      <c r="A274" s="107" t="s">
        <v>130</v>
      </c>
      <c r="B274" s="107" t="s">
        <v>130</v>
      </c>
      <c r="E274" s="104"/>
      <c r="I274" s="105"/>
    </row>
    <row r="275" spans="1:9" s="103" customFormat="1" ht="15" hidden="1" x14ac:dyDescent="0.2">
      <c r="A275" s="107" t="s">
        <v>131</v>
      </c>
      <c r="B275" s="107" t="s">
        <v>131</v>
      </c>
      <c r="E275" s="104"/>
      <c r="I275" s="105"/>
    </row>
    <row r="276" spans="1:9" s="103" customFormat="1" ht="15" hidden="1" x14ac:dyDescent="0.2">
      <c r="A276" s="107" t="s">
        <v>132</v>
      </c>
      <c r="B276" s="107" t="s">
        <v>132</v>
      </c>
      <c r="E276" s="104"/>
      <c r="I276" s="105"/>
    </row>
    <row r="277" spans="1:9" s="103" customFormat="1" ht="15" hidden="1" x14ac:dyDescent="0.2">
      <c r="A277" s="107" t="s">
        <v>133</v>
      </c>
      <c r="B277" s="107" t="s">
        <v>133</v>
      </c>
      <c r="E277" s="104"/>
      <c r="I277" s="105"/>
    </row>
    <row r="278" spans="1:9" s="103" customFormat="1" ht="15" hidden="1" x14ac:dyDescent="0.2">
      <c r="A278" s="107" t="s">
        <v>134</v>
      </c>
      <c r="B278" s="107" t="s">
        <v>134</v>
      </c>
      <c r="E278" s="104"/>
      <c r="I278" s="105"/>
    </row>
    <row r="279" spans="1:9" s="103" customFormat="1" ht="15" hidden="1" x14ac:dyDescent="0.2">
      <c r="A279" s="111" t="s">
        <v>135</v>
      </c>
      <c r="B279" s="111" t="s">
        <v>135</v>
      </c>
      <c r="E279" s="104"/>
      <c r="I279" s="105"/>
    </row>
    <row r="280" spans="1:9" s="103" customFormat="1" ht="15" hidden="1" x14ac:dyDescent="0.2">
      <c r="A280" s="107" t="s">
        <v>136</v>
      </c>
      <c r="B280" s="107" t="s">
        <v>136</v>
      </c>
      <c r="E280" s="104"/>
      <c r="I280" s="105"/>
    </row>
    <row r="281" spans="1:9" s="103" customFormat="1" ht="15" hidden="1" x14ac:dyDescent="0.2">
      <c r="A281" s="107" t="s">
        <v>137</v>
      </c>
      <c r="B281" s="107" t="s">
        <v>137</v>
      </c>
      <c r="E281" s="104"/>
      <c r="I281" s="105"/>
    </row>
    <row r="282" spans="1:9" s="103" customFormat="1" ht="15" hidden="1" x14ac:dyDescent="0.2">
      <c r="A282" s="107" t="s">
        <v>138</v>
      </c>
      <c r="B282" s="107" t="s">
        <v>138</v>
      </c>
      <c r="E282" s="104"/>
      <c r="I282" s="105"/>
    </row>
    <row r="283" spans="1:9" s="103" customFormat="1" ht="16" hidden="1" thickBot="1" x14ac:dyDescent="0.25">
      <c r="A283" s="110" t="s">
        <v>139</v>
      </c>
      <c r="B283" s="110" t="s">
        <v>139</v>
      </c>
      <c r="E283" s="104"/>
      <c r="I283" s="105"/>
    </row>
    <row r="284" spans="1:9" s="103" customFormat="1" ht="15" hidden="1" x14ac:dyDescent="0.2">
      <c r="A284" s="112" t="s">
        <v>140</v>
      </c>
      <c r="B284" s="112" t="s">
        <v>140</v>
      </c>
      <c r="E284" s="104"/>
      <c r="I284" s="105"/>
    </row>
    <row r="285" spans="1:9" s="103" customFormat="1" ht="15" hidden="1" x14ac:dyDescent="0.2">
      <c r="A285" s="112" t="s">
        <v>141</v>
      </c>
      <c r="B285" s="112" t="s">
        <v>141</v>
      </c>
      <c r="E285" s="104"/>
      <c r="I285" s="105"/>
    </row>
    <row r="286" spans="1:9" s="103" customFormat="1" ht="15" hidden="1" x14ac:dyDescent="0.2">
      <c r="A286" s="113" t="s">
        <v>142</v>
      </c>
      <c r="B286" s="113" t="s">
        <v>142</v>
      </c>
      <c r="E286" s="104"/>
      <c r="I286" s="105"/>
    </row>
    <row r="287" spans="1:9" s="103" customFormat="1" ht="15" hidden="1" x14ac:dyDescent="0.2">
      <c r="A287" s="112" t="s">
        <v>143</v>
      </c>
      <c r="B287" s="112" t="s">
        <v>143</v>
      </c>
      <c r="E287" s="104"/>
      <c r="I287" s="105"/>
    </row>
    <row r="288" spans="1:9" s="103" customFormat="1" ht="15" hidden="1" x14ac:dyDescent="0.2">
      <c r="A288" s="112" t="s">
        <v>144</v>
      </c>
      <c r="B288" s="112" t="s">
        <v>144</v>
      </c>
      <c r="E288" s="104"/>
      <c r="I288" s="105"/>
    </row>
    <row r="289" spans="1:9" s="103" customFormat="1" ht="15" hidden="1" x14ac:dyDescent="0.2">
      <c r="A289" s="112" t="s">
        <v>145</v>
      </c>
      <c r="B289" s="112" t="s">
        <v>145</v>
      </c>
      <c r="E289" s="104"/>
      <c r="I289" s="105"/>
    </row>
    <row r="290" spans="1:9" s="103" customFormat="1" ht="15" hidden="1" x14ac:dyDescent="0.2">
      <c r="A290" s="113" t="s">
        <v>146</v>
      </c>
      <c r="B290" s="113" t="s">
        <v>146</v>
      </c>
      <c r="E290" s="104"/>
      <c r="I290" s="105"/>
    </row>
    <row r="291" spans="1:9" s="103" customFormat="1" ht="16" hidden="1" thickBot="1" x14ac:dyDescent="0.25">
      <c r="A291" s="114" t="s">
        <v>147</v>
      </c>
      <c r="B291" s="114" t="s">
        <v>147</v>
      </c>
      <c r="E291" s="104"/>
      <c r="I291" s="105"/>
    </row>
    <row r="292" spans="1:9" s="103" customFormat="1" ht="15" hidden="1" x14ac:dyDescent="0.2">
      <c r="A292" s="112" t="s">
        <v>148</v>
      </c>
      <c r="B292" s="112" t="s">
        <v>148</v>
      </c>
      <c r="E292" s="104"/>
      <c r="I292" s="105"/>
    </row>
    <row r="293" spans="1:9" s="103" customFormat="1" ht="15" hidden="1" x14ac:dyDescent="0.2">
      <c r="A293" s="112" t="s">
        <v>149</v>
      </c>
      <c r="B293" s="112" t="s">
        <v>149</v>
      </c>
      <c r="E293" s="104"/>
      <c r="I293" s="105"/>
    </row>
    <row r="294" spans="1:9" s="103" customFormat="1" ht="15" hidden="1" x14ac:dyDescent="0.2">
      <c r="A294" s="112" t="s">
        <v>150</v>
      </c>
      <c r="B294" s="112" t="s">
        <v>150</v>
      </c>
      <c r="E294" s="104"/>
      <c r="I294" s="105"/>
    </row>
    <row r="295" spans="1:9" s="103" customFormat="1" ht="15" hidden="1" x14ac:dyDescent="0.2">
      <c r="A295" s="112" t="s">
        <v>151</v>
      </c>
      <c r="B295" s="112" t="s">
        <v>151</v>
      </c>
      <c r="E295" s="104"/>
      <c r="I295" s="105"/>
    </row>
    <row r="296" spans="1:9" s="103" customFormat="1" ht="15" hidden="1" x14ac:dyDescent="0.2">
      <c r="A296" s="112" t="s">
        <v>152</v>
      </c>
      <c r="B296" s="112" t="s">
        <v>152</v>
      </c>
      <c r="E296" s="104"/>
      <c r="I296" s="105"/>
    </row>
    <row r="297" spans="1:9" s="103" customFormat="1" ht="15" hidden="1" x14ac:dyDescent="0.2">
      <c r="A297" s="112" t="s">
        <v>153</v>
      </c>
      <c r="B297" s="112" t="s">
        <v>153</v>
      </c>
      <c r="E297" s="104"/>
      <c r="I297" s="105"/>
    </row>
    <row r="298" spans="1:9" s="103" customFormat="1" ht="15" hidden="1" x14ac:dyDescent="0.2">
      <c r="A298" s="112" t="s">
        <v>154</v>
      </c>
      <c r="B298" s="112" t="s">
        <v>154</v>
      </c>
      <c r="E298" s="104"/>
      <c r="I298" s="105"/>
    </row>
    <row r="299" spans="1:9" s="103" customFormat="1" ht="15" hidden="1" x14ac:dyDescent="0.2">
      <c r="A299" s="112" t="s">
        <v>155</v>
      </c>
      <c r="B299" s="112" t="s">
        <v>155</v>
      </c>
      <c r="E299" s="104"/>
      <c r="I299" s="105"/>
    </row>
    <row r="300" spans="1:9" s="103" customFormat="1" ht="15" hidden="1" x14ac:dyDescent="0.2">
      <c r="A300" s="112" t="s">
        <v>156</v>
      </c>
      <c r="B300" s="112" t="s">
        <v>156</v>
      </c>
      <c r="E300" s="104"/>
      <c r="I300" s="105"/>
    </row>
    <row r="301" spans="1:9" s="103" customFormat="1" ht="15" hidden="1" x14ac:dyDescent="0.2">
      <c r="A301" s="112" t="s">
        <v>157</v>
      </c>
      <c r="B301" s="112" t="s">
        <v>157</v>
      </c>
      <c r="E301" s="104"/>
      <c r="I301" s="105"/>
    </row>
    <row r="302" spans="1:9" s="103" customFormat="1" ht="15" hidden="1" x14ac:dyDescent="0.2">
      <c r="A302" s="112" t="s">
        <v>158</v>
      </c>
      <c r="B302" s="112" t="s">
        <v>158</v>
      </c>
      <c r="E302" s="104"/>
      <c r="I302" s="105"/>
    </row>
    <row r="303" spans="1:9" s="103" customFormat="1" ht="15" hidden="1" x14ac:dyDescent="0.2">
      <c r="A303" s="112" t="s">
        <v>159</v>
      </c>
      <c r="B303" s="112" t="s">
        <v>159</v>
      </c>
      <c r="E303" s="104"/>
      <c r="I303" s="105"/>
    </row>
    <row r="304" spans="1:9" s="103" customFormat="1" ht="15" hidden="1" x14ac:dyDescent="0.2">
      <c r="A304" s="112" t="s">
        <v>160</v>
      </c>
      <c r="B304" s="112" t="s">
        <v>160</v>
      </c>
      <c r="E304" s="104"/>
      <c r="I304" s="105"/>
    </row>
    <row r="305" spans="1:9" s="103" customFormat="1" ht="15" hidden="1" x14ac:dyDescent="0.2">
      <c r="A305" s="112" t="s">
        <v>161</v>
      </c>
      <c r="B305" s="112" t="s">
        <v>161</v>
      </c>
      <c r="E305" s="104"/>
      <c r="I305" s="105"/>
    </row>
    <row r="306" spans="1:9" s="103" customFormat="1" ht="15" hidden="1" x14ac:dyDescent="0.2">
      <c r="A306" s="112" t="s">
        <v>162</v>
      </c>
      <c r="B306" s="112" t="s">
        <v>162</v>
      </c>
      <c r="E306" s="104"/>
      <c r="I306" s="105"/>
    </row>
    <row r="307" spans="1:9" s="103" customFormat="1" ht="15" hidden="1" x14ac:dyDescent="0.2">
      <c r="A307" s="112" t="s">
        <v>163</v>
      </c>
      <c r="B307" s="112" t="s">
        <v>163</v>
      </c>
      <c r="E307" s="104"/>
      <c r="I307" s="105"/>
    </row>
    <row r="308" spans="1:9" s="103" customFormat="1" ht="15" hidden="1" x14ac:dyDescent="0.2">
      <c r="A308" s="112" t="s">
        <v>164</v>
      </c>
      <c r="B308" s="112" t="s">
        <v>164</v>
      </c>
      <c r="E308" s="104"/>
      <c r="I308" s="105"/>
    </row>
    <row r="309" spans="1:9" s="103" customFormat="1" ht="15" hidden="1" x14ac:dyDescent="0.2">
      <c r="A309" s="112" t="s">
        <v>165</v>
      </c>
      <c r="B309" s="112" t="s">
        <v>165</v>
      </c>
      <c r="E309" s="104"/>
      <c r="I309" s="105"/>
    </row>
    <row r="310" spans="1:9" s="103" customFormat="1" ht="15" hidden="1" x14ac:dyDescent="0.2">
      <c r="A310" s="112" t="s">
        <v>166</v>
      </c>
      <c r="B310" s="112" t="s">
        <v>166</v>
      </c>
      <c r="E310" s="104"/>
      <c r="I310" s="105"/>
    </row>
    <row r="311" spans="1:9" s="103" customFormat="1" ht="15" hidden="1" x14ac:dyDescent="0.2">
      <c r="A311" s="112" t="s">
        <v>167</v>
      </c>
      <c r="B311" s="112" t="s">
        <v>167</v>
      </c>
      <c r="E311" s="104"/>
      <c r="I311" s="105"/>
    </row>
    <row r="312" spans="1:9" s="103" customFormat="1" ht="15" hidden="1" x14ac:dyDescent="0.2">
      <c r="A312" s="112" t="s">
        <v>168</v>
      </c>
      <c r="B312" s="112" t="s">
        <v>168</v>
      </c>
      <c r="E312" s="104"/>
      <c r="I312" s="105"/>
    </row>
    <row r="313" spans="1:9" s="103" customFormat="1" ht="15" hidden="1" x14ac:dyDescent="0.2">
      <c r="A313" s="112" t="s">
        <v>169</v>
      </c>
      <c r="B313" s="112" t="s">
        <v>169</v>
      </c>
      <c r="E313" s="104"/>
      <c r="I313" s="105"/>
    </row>
    <row r="314" spans="1:9" s="103" customFormat="1" ht="16" hidden="1" thickBot="1" x14ac:dyDescent="0.25">
      <c r="A314" s="115" t="s">
        <v>170</v>
      </c>
      <c r="B314" s="115" t="s">
        <v>170</v>
      </c>
      <c r="E314" s="104"/>
      <c r="I314" s="105"/>
    </row>
    <row r="315" spans="1:9" s="103" customFormat="1" ht="15" hidden="1" x14ac:dyDescent="0.2">
      <c r="A315" s="112" t="s">
        <v>171</v>
      </c>
      <c r="B315" s="112" t="s">
        <v>171</v>
      </c>
      <c r="E315" s="104"/>
      <c r="I315" s="105"/>
    </row>
    <row r="316" spans="1:9" s="103" customFormat="1" ht="15" hidden="1" x14ac:dyDescent="0.2">
      <c r="A316" s="112" t="s">
        <v>172</v>
      </c>
      <c r="B316" s="112" t="s">
        <v>172</v>
      </c>
      <c r="E316" s="104"/>
      <c r="I316" s="105"/>
    </row>
    <row r="317" spans="1:9" s="103" customFormat="1" ht="15" hidden="1" x14ac:dyDescent="0.2">
      <c r="A317" s="112" t="s">
        <v>173</v>
      </c>
      <c r="B317" s="112" t="s">
        <v>173</v>
      </c>
      <c r="E317" s="104"/>
      <c r="I317" s="105"/>
    </row>
    <row r="318" spans="1:9" s="103" customFormat="1" ht="15" hidden="1" x14ac:dyDescent="0.2">
      <c r="A318" s="112" t="s">
        <v>174</v>
      </c>
      <c r="B318" s="112" t="s">
        <v>174</v>
      </c>
      <c r="E318" s="104"/>
      <c r="I318" s="105"/>
    </row>
    <row r="319" spans="1:9" s="103" customFormat="1" ht="15" hidden="1" x14ac:dyDescent="0.2">
      <c r="A319" s="112" t="s">
        <v>175</v>
      </c>
      <c r="B319" s="112" t="s">
        <v>175</v>
      </c>
      <c r="E319" s="104"/>
      <c r="I319" s="105"/>
    </row>
    <row r="320" spans="1:9" s="103" customFormat="1" ht="15" hidden="1" x14ac:dyDescent="0.2">
      <c r="A320" s="112" t="s">
        <v>176</v>
      </c>
      <c r="B320" s="112" t="s">
        <v>176</v>
      </c>
      <c r="E320" s="104"/>
      <c r="I320" s="105"/>
    </row>
    <row r="321" spans="1:9" s="103" customFormat="1" ht="15" hidden="1" x14ac:dyDescent="0.2">
      <c r="A321" s="112" t="s">
        <v>177</v>
      </c>
      <c r="B321" s="112" t="s">
        <v>177</v>
      </c>
      <c r="E321" s="104"/>
      <c r="I321" s="105"/>
    </row>
    <row r="322" spans="1:9" s="103" customFormat="1" ht="15" hidden="1" x14ac:dyDescent="0.2">
      <c r="A322" s="112" t="s">
        <v>178</v>
      </c>
      <c r="B322" s="112" t="s">
        <v>178</v>
      </c>
      <c r="E322" s="104"/>
      <c r="I322" s="105"/>
    </row>
    <row r="323" spans="1:9" s="103" customFormat="1" ht="15" hidden="1" x14ac:dyDescent="0.2">
      <c r="A323" s="112" t="s">
        <v>179</v>
      </c>
      <c r="B323" s="112" t="s">
        <v>179</v>
      </c>
      <c r="E323" s="104"/>
      <c r="I323" s="105"/>
    </row>
    <row r="324" spans="1:9" s="103" customFormat="1" ht="15" hidden="1" x14ac:dyDescent="0.2">
      <c r="A324" s="112" t="s">
        <v>180</v>
      </c>
      <c r="B324" s="112" t="s">
        <v>180</v>
      </c>
      <c r="E324" s="104"/>
      <c r="I324" s="105"/>
    </row>
    <row r="325" spans="1:9" s="103" customFormat="1" ht="15" hidden="1" x14ac:dyDescent="0.2">
      <c r="A325" s="112" t="s">
        <v>181</v>
      </c>
      <c r="B325" s="112" t="s">
        <v>181</v>
      </c>
      <c r="E325" s="104"/>
      <c r="I325" s="105"/>
    </row>
    <row r="326" spans="1:9" s="103" customFormat="1" ht="15" hidden="1" x14ac:dyDescent="0.2">
      <c r="A326" s="112" t="s">
        <v>182</v>
      </c>
      <c r="B326" s="112" t="s">
        <v>182</v>
      </c>
      <c r="E326" s="104"/>
      <c r="I326" s="105"/>
    </row>
    <row r="327" spans="1:9" s="103" customFormat="1" ht="15" hidden="1" x14ac:dyDescent="0.2">
      <c r="A327" s="112" t="s">
        <v>183</v>
      </c>
      <c r="B327" s="112" t="s">
        <v>183</v>
      </c>
      <c r="E327" s="104"/>
      <c r="I327" s="105"/>
    </row>
    <row r="328" spans="1:9" s="103" customFormat="1" ht="15" hidden="1" x14ac:dyDescent="0.2">
      <c r="A328" s="112" t="s">
        <v>184</v>
      </c>
      <c r="B328" s="112" t="s">
        <v>184</v>
      </c>
      <c r="E328" s="104"/>
      <c r="I328" s="105"/>
    </row>
    <row r="329" spans="1:9" s="103" customFormat="1" ht="15" hidden="1" x14ac:dyDescent="0.2">
      <c r="A329" s="112" t="s">
        <v>185</v>
      </c>
      <c r="B329" s="112" t="s">
        <v>185</v>
      </c>
      <c r="E329" s="104"/>
      <c r="I329" s="105"/>
    </row>
    <row r="330" spans="1:9" s="103" customFormat="1" ht="15" hidden="1" x14ac:dyDescent="0.2">
      <c r="A330" s="112" t="s">
        <v>186</v>
      </c>
      <c r="B330" s="112" t="s">
        <v>186</v>
      </c>
      <c r="E330" s="104"/>
      <c r="I330" s="105"/>
    </row>
    <row r="331" spans="1:9" s="103" customFormat="1" ht="15" hidden="1" x14ac:dyDescent="0.2">
      <c r="A331" s="112" t="s">
        <v>187</v>
      </c>
      <c r="B331" s="112" t="s">
        <v>187</v>
      </c>
      <c r="E331" s="104"/>
      <c r="I331" s="105"/>
    </row>
    <row r="332" spans="1:9" s="103" customFormat="1" ht="15" hidden="1" x14ac:dyDescent="0.2">
      <c r="A332" s="112" t="s">
        <v>188</v>
      </c>
      <c r="B332" s="112" t="s">
        <v>188</v>
      </c>
      <c r="E332" s="104"/>
      <c r="I332" s="105"/>
    </row>
    <row r="333" spans="1:9" s="103" customFormat="1" ht="15" hidden="1" x14ac:dyDescent="0.2">
      <c r="A333" s="112" t="s">
        <v>189</v>
      </c>
      <c r="B333" s="112" t="s">
        <v>189</v>
      </c>
      <c r="E333" s="104"/>
      <c r="I333" s="105"/>
    </row>
    <row r="334" spans="1:9" s="103" customFormat="1" ht="15" hidden="1" x14ac:dyDescent="0.2">
      <c r="A334" s="112" t="s">
        <v>190</v>
      </c>
      <c r="B334" s="112" t="s">
        <v>190</v>
      </c>
      <c r="E334" s="104"/>
      <c r="I334" s="105"/>
    </row>
    <row r="335" spans="1:9" s="103" customFormat="1" ht="15" hidden="1" x14ac:dyDescent="0.2">
      <c r="A335" s="112" t="s">
        <v>191</v>
      </c>
      <c r="B335" s="112" t="s">
        <v>191</v>
      </c>
      <c r="E335" s="104"/>
      <c r="I335" s="105"/>
    </row>
    <row r="336" spans="1:9" s="103" customFormat="1" ht="15" hidden="1" x14ac:dyDescent="0.2">
      <c r="A336" s="112" t="s">
        <v>192</v>
      </c>
      <c r="B336" s="112" t="s">
        <v>192</v>
      </c>
      <c r="E336" s="104"/>
      <c r="I336" s="105"/>
    </row>
    <row r="337" spans="1:9" s="103" customFormat="1" ht="15" hidden="1" x14ac:dyDescent="0.2">
      <c r="A337" s="112" t="s">
        <v>193</v>
      </c>
      <c r="B337" s="112" t="s">
        <v>193</v>
      </c>
      <c r="E337" s="104"/>
      <c r="I337" s="105"/>
    </row>
    <row r="338" spans="1:9" s="103" customFormat="1" ht="16" hidden="1" thickBot="1" x14ac:dyDescent="0.25">
      <c r="A338" s="114" t="s">
        <v>194</v>
      </c>
      <c r="B338" s="114" t="s">
        <v>194</v>
      </c>
      <c r="E338" s="104"/>
      <c r="I338" s="105"/>
    </row>
    <row r="339" spans="1:9" s="103" customFormat="1" ht="15" hidden="1" x14ac:dyDescent="0.2">
      <c r="A339" s="112" t="s">
        <v>195</v>
      </c>
      <c r="B339" s="112" t="s">
        <v>195</v>
      </c>
      <c r="E339" s="104"/>
      <c r="I339" s="105"/>
    </row>
    <row r="340" spans="1:9" s="103" customFormat="1" ht="15" hidden="1" x14ac:dyDescent="0.2">
      <c r="A340" s="112" t="s">
        <v>196</v>
      </c>
      <c r="B340" s="112" t="s">
        <v>196</v>
      </c>
      <c r="E340" s="104"/>
      <c r="I340" s="105"/>
    </row>
    <row r="341" spans="1:9" s="103" customFormat="1" ht="15" hidden="1" x14ac:dyDescent="0.2">
      <c r="A341" s="112" t="s">
        <v>197</v>
      </c>
      <c r="B341" s="112" t="s">
        <v>197</v>
      </c>
      <c r="E341" s="104"/>
      <c r="I341" s="105"/>
    </row>
    <row r="342" spans="1:9" s="103" customFormat="1" ht="15" hidden="1" x14ac:dyDescent="0.2">
      <c r="A342" s="112" t="s">
        <v>198</v>
      </c>
      <c r="B342" s="112" t="s">
        <v>198</v>
      </c>
      <c r="E342" s="104"/>
      <c r="I342" s="105"/>
    </row>
    <row r="343" spans="1:9" s="103" customFormat="1" ht="15" hidden="1" x14ac:dyDescent="0.2">
      <c r="A343" s="112" t="s">
        <v>199</v>
      </c>
      <c r="B343" s="112" t="s">
        <v>199</v>
      </c>
      <c r="E343" s="104"/>
      <c r="I343" s="105"/>
    </row>
    <row r="344" spans="1:9" s="103" customFormat="1" ht="15" hidden="1" x14ac:dyDescent="0.2">
      <c r="A344" s="112" t="s">
        <v>200</v>
      </c>
      <c r="B344" s="112" t="s">
        <v>200</v>
      </c>
      <c r="E344" s="104"/>
      <c r="I344" s="105"/>
    </row>
    <row r="345" spans="1:9" s="103" customFormat="1" ht="15" hidden="1" x14ac:dyDescent="0.2">
      <c r="A345" s="112" t="s">
        <v>201</v>
      </c>
      <c r="B345" s="112" t="s">
        <v>201</v>
      </c>
      <c r="E345" s="104"/>
      <c r="I345" s="105"/>
    </row>
    <row r="346" spans="1:9" s="103" customFormat="1" ht="15" hidden="1" x14ac:dyDescent="0.2">
      <c r="A346" s="112" t="s">
        <v>202</v>
      </c>
      <c r="B346" s="112" t="s">
        <v>202</v>
      </c>
      <c r="E346" s="104"/>
      <c r="I346" s="105"/>
    </row>
    <row r="347" spans="1:9" s="103" customFormat="1" ht="15" hidden="1" x14ac:dyDescent="0.2">
      <c r="A347" s="112" t="s">
        <v>203</v>
      </c>
      <c r="B347" s="112" t="s">
        <v>203</v>
      </c>
      <c r="E347" s="104"/>
      <c r="I347" s="105"/>
    </row>
    <row r="348" spans="1:9" s="103" customFormat="1" ht="16" hidden="1" thickBot="1" x14ac:dyDescent="0.25">
      <c r="A348" s="114" t="s">
        <v>204</v>
      </c>
      <c r="B348" s="114" t="s">
        <v>204</v>
      </c>
      <c r="E348" s="104"/>
      <c r="I348" s="105"/>
    </row>
    <row r="349" spans="1:9" s="103" customFormat="1" ht="15" hidden="1" x14ac:dyDescent="0.2">
      <c r="A349" s="112" t="s">
        <v>205</v>
      </c>
      <c r="B349" s="112" t="s">
        <v>205</v>
      </c>
      <c r="E349" s="104"/>
      <c r="I349" s="105"/>
    </row>
    <row r="350" spans="1:9" s="103" customFormat="1" ht="15" hidden="1" x14ac:dyDescent="0.2">
      <c r="A350" s="112" t="s">
        <v>206</v>
      </c>
      <c r="B350" s="112" t="s">
        <v>206</v>
      </c>
      <c r="E350" s="104"/>
      <c r="I350" s="105"/>
    </row>
    <row r="351" spans="1:9" s="103" customFormat="1" ht="15" hidden="1" x14ac:dyDescent="0.2">
      <c r="A351" s="112" t="s">
        <v>207</v>
      </c>
      <c r="B351" s="112" t="s">
        <v>207</v>
      </c>
      <c r="E351" s="104"/>
      <c r="I351" s="105"/>
    </row>
    <row r="352" spans="1:9" s="103" customFormat="1" ht="15" hidden="1" x14ac:dyDescent="0.2">
      <c r="A352" s="112" t="s">
        <v>208</v>
      </c>
      <c r="B352" s="112" t="s">
        <v>208</v>
      </c>
      <c r="E352" s="104"/>
      <c r="I352" s="105"/>
    </row>
    <row r="353" spans="1:9" s="103" customFormat="1" ht="15" hidden="1" x14ac:dyDescent="0.2">
      <c r="A353" s="112" t="s">
        <v>209</v>
      </c>
      <c r="B353" s="112" t="s">
        <v>209</v>
      </c>
      <c r="E353" s="104"/>
      <c r="I353" s="105"/>
    </row>
    <row r="354" spans="1:9" s="103" customFormat="1" ht="15" hidden="1" x14ac:dyDescent="0.2">
      <c r="A354" s="112" t="s">
        <v>210</v>
      </c>
      <c r="B354" s="112" t="s">
        <v>210</v>
      </c>
      <c r="E354" s="104"/>
      <c r="I354" s="105"/>
    </row>
    <row r="355" spans="1:9" s="103" customFormat="1" ht="15" hidden="1" x14ac:dyDescent="0.2">
      <c r="A355" s="112" t="s">
        <v>211</v>
      </c>
      <c r="B355" s="112" t="s">
        <v>211</v>
      </c>
      <c r="E355" s="104"/>
      <c r="I355" s="105"/>
    </row>
    <row r="356" spans="1:9" s="103" customFormat="1" ht="15" hidden="1" x14ac:dyDescent="0.2">
      <c r="A356" s="112" t="s">
        <v>212</v>
      </c>
      <c r="B356" s="112" t="s">
        <v>212</v>
      </c>
      <c r="E356" s="104"/>
      <c r="I356" s="105"/>
    </row>
    <row r="357" spans="1:9" s="103" customFormat="1" ht="15" hidden="1" x14ac:dyDescent="0.2">
      <c r="A357" s="112" t="s">
        <v>213</v>
      </c>
      <c r="B357" s="112" t="s">
        <v>213</v>
      </c>
      <c r="E357" s="104"/>
      <c r="I357" s="105"/>
    </row>
    <row r="358" spans="1:9" s="103" customFormat="1" ht="15" hidden="1" x14ac:dyDescent="0.2">
      <c r="A358" s="112" t="s">
        <v>214</v>
      </c>
      <c r="B358" s="112" t="s">
        <v>214</v>
      </c>
      <c r="E358" s="104"/>
      <c r="I358" s="105"/>
    </row>
    <row r="359" spans="1:9" s="103" customFormat="1" ht="15" hidden="1" x14ac:dyDescent="0.2">
      <c r="A359" s="112" t="s">
        <v>215</v>
      </c>
      <c r="B359" s="112" t="s">
        <v>215</v>
      </c>
      <c r="E359" s="104"/>
      <c r="I359" s="105"/>
    </row>
    <row r="360" spans="1:9" s="103" customFormat="1" ht="15" hidden="1" x14ac:dyDescent="0.2">
      <c r="A360" s="112" t="s">
        <v>216</v>
      </c>
      <c r="B360" s="112" t="s">
        <v>216</v>
      </c>
      <c r="E360" s="104"/>
      <c r="I360" s="105"/>
    </row>
    <row r="361" spans="1:9" s="103" customFormat="1" ht="15" hidden="1" x14ac:dyDescent="0.2">
      <c r="A361" s="112" t="s">
        <v>217</v>
      </c>
      <c r="B361" s="112" t="s">
        <v>217</v>
      </c>
      <c r="E361" s="104"/>
      <c r="I361" s="105"/>
    </row>
    <row r="362" spans="1:9" s="103" customFormat="1" ht="15" hidden="1" x14ac:dyDescent="0.2">
      <c r="A362" s="112" t="s">
        <v>218</v>
      </c>
      <c r="B362" s="112" t="s">
        <v>218</v>
      </c>
      <c r="E362" s="104"/>
      <c r="I362" s="105"/>
    </row>
    <row r="363" spans="1:9" s="103" customFormat="1" ht="15" hidden="1" x14ac:dyDescent="0.2">
      <c r="A363" s="112" t="s">
        <v>219</v>
      </c>
      <c r="B363" s="112" t="s">
        <v>219</v>
      </c>
      <c r="E363" s="104"/>
      <c r="I363" s="105"/>
    </row>
    <row r="364" spans="1:9" s="103" customFormat="1" ht="15" hidden="1" x14ac:dyDescent="0.2">
      <c r="A364" s="112" t="s">
        <v>220</v>
      </c>
      <c r="B364" s="112" t="s">
        <v>220</v>
      </c>
      <c r="E364" s="104"/>
      <c r="I364" s="105"/>
    </row>
    <row r="365" spans="1:9" s="103" customFormat="1" ht="15" hidden="1" x14ac:dyDescent="0.2">
      <c r="A365" s="112" t="s">
        <v>221</v>
      </c>
      <c r="B365" s="112" t="s">
        <v>221</v>
      </c>
      <c r="E365" s="104"/>
      <c r="I365" s="105"/>
    </row>
    <row r="366" spans="1:9" s="103" customFormat="1" ht="225" hidden="1" x14ac:dyDescent="0.15">
      <c r="A366" s="116" t="s">
        <v>222</v>
      </c>
      <c r="B366" s="116" t="s">
        <v>222</v>
      </c>
      <c r="E366" s="104"/>
      <c r="I366" s="105"/>
    </row>
    <row r="367" spans="1:9" s="103" customFormat="1" ht="225" hidden="1" x14ac:dyDescent="0.15">
      <c r="A367" s="117" t="s">
        <v>223</v>
      </c>
      <c r="B367" s="117" t="s">
        <v>223</v>
      </c>
      <c r="E367" s="104"/>
      <c r="I367" s="105"/>
    </row>
    <row r="368" spans="1:9" s="103" customFormat="1" ht="240" hidden="1" x14ac:dyDescent="0.15">
      <c r="A368" s="117" t="s">
        <v>224</v>
      </c>
      <c r="B368" s="117" t="s">
        <v>224</v>
      </c>
      <c r="E368" s="104"/>
      <c r="I368" s="105"/>
    </row>
    <row r="369" spans="1:9" s="103" customFormat="1" ht="285" hidden="1" x14ac:dyDescent="0.15">
      <c r="A369" s="117" t="s">
        <v>225</v>
      </c>
      <c r="B369" s="117" t="s">
        <v>225</v>
      </c>
      <c r="E369" s="104"/>
      <c r="I369" s="105"/>
    </row>
    <row r="370" spans="1:9" s="103" customFormat="1" ht="345" hidden="1" x14ac:dyDescent="0.15">
      <c r="A370" s="116" t="s">
        <v>226</v>
      </c>
      <c r="B370" s="116" t="s">
        <v>226</v>
      </c>
      <c r="E370" s="104"/>
      <c r="I370" s="105"/>
    </row>
    <row r="371" spans="1:9" s="103" customFormat="1" ht="15" hidden="1" x14ac:dyDescent="0.2">
      <c r="A371" s="112" t="s">
        <v>227</v>
      </c>
      <c r="B371" s="112" t="s">
        <v>227</v>
      </c>
      <c r="E371" s="104"/>
      <c r="I371" s="105"/>
    </row>
    <row r="372" spans="1:9" s="103" customFormat="1" ht="15" hidden="1" x14ac:dyDescent="0.2">
      <c r="A372" s="112" t="s">
        <v>228</v>
      </c>
      <c r="B372" s="112" t="s">
        <v>228</v>
      </c>
      <c r="E372" s="104"/>
      <c r="I372" s="105"/>
    </row>
    <row r="373" spans="1:9" s="103" customFormat="1" ht="15" hidden="1" x14ac:dyDescent="0.2">
      <c r="A373" s="112" t="s">
        <v>229</v>
      </c>
      <c r="B373" s="112" t="s">
        <v>229</v>
      </c>
      <c r="E373" s="104"/>
      <c r="I373" s="105"/>
    </row>
    <row r="374" spans="1:9" s="103" customFormat="1" ht="16" hidden="1" thickBot="1" x14ac:dyDescent="0.25">
      <c r="A374" s="114" t="s">
        <v>230</v>
      </c>
      <c r="B374" s="114" t="s">
        <v>230</v>
      </c>
      <c r="E374" s="104"/>
      <c r="I374" s="105"/>
    </row>
    <row r="375" spans="1:9" s="103" customFormat="1" ht="15" hidden="1" x14ac:dyDescent="0.2">
      <c r="A375" s="112" t="s">
        <v>231</v>
      </c>
      <c r="B375" s="112" t="s">
        <v>231</v>
      </c>
      <c r="E375" s="104"/>
      <c r="I375" s="105"/>
    </row>
    <row r="376" spans="1:9" s="103" customFormat="1" ht="15" hidden="1" x14ac:dyDescent="0.2">
      <c r="A376" s="112" t="s">
        <v>232</v>
      </c>
      <c r="B376" s="112" t="s">
        <v>232</v>
      </c>
      <c r="E376" s="104"/>
      <c r="I376" s="105"/>
    </row>
    <row r="377" spans="1:9" s="103" customFormat="1" ht="15" hidden="1" x14ac:dyDescent="0.2">
      <c r="A377" s="112" t="s">
        <v>233</v>
      </c>
      <c r="B377" s="112" t="s">
        <v>233</v>
      </c>
      <c r="E377" s="104"/>
      <c r="I377" s="105"/>
    </row>
    <row r="378" spans="1:9" s="103" customFormat="1" ht="15" hidden="1" x14ac:dyDescent="0.2">
      <c r="A378" s="112" t="s">
        <v>234</v>
      </c>
      <c r="B378" s="112" t="s">
        <v>234</v>
      </c>
      <c r="E378" s="104"/>
      <c r="I378" s="105"/>
    </row>
    <row r="379" spans="1:9" s="103" customFormat="1" ht="15" hidden="1" x14ac:dyDescent="0.2">
      <c r="A379" s="112" t="s">
        <v>235</v>
      </c>
      <c r="B379" s="112" t="s">
        <v>235</v>
      </c>
      <c r="E379" s="104"/>
      <c r="I379" s="105"/>
    </row>
    <row r="380" spans="1:9" s="103" customFormat="1" ht="15" hidden="1" x14ac:dyDescent="0.2">
      <c r="A380" s="112" t="s">
        <v>236</v>
      </c>
      <c r="B380" s="112" t="s">
        <v>236</v>
      </c>
      <c r="E380" s="104"/>
      <c r="I380" s="105"/>
    </row>
    <row r="381" spans="1:9" s="103" customFormat="1" ht="15" hidden="1" x14ac:dyDescent="0.2">
      <c r="A381" s="112" t="s">
        <v>237</v>
      </c>
      <c r="B381" s="112" t="s">
        <v>237</v>
      </c>
      <c r="E381" s="104"/>
      <c r="I381" s="105"/>
    </row>
    <row r="382" spans="1:9" s="103" customFormat="1" ht="16" hidden="1" thickBot="1" x14ac:dyDescent="0.25">
      <c r="A382" s="114" t="s">
        <v>238</v>
      </c>
      <c r="B382" s="114" t="s">
        <v>238</v>
      </c>
      <c r="E382" s="104"/>
      <c r="I382" s="105"/>
    </row>
    <row r="383" spans="1:9" s="103" customFormat="1" ht="15" hidden="1" x14ac:dyDescent="0.2">
      <c r="A383" s="112" t="s">
        <v>239</v>
      </c>
      <c r="B383" s="112" t="s">
        <v>239</v>
      </c>
      <c r="E383" s="104"/>
      <c r="I383" s="105"/>
    </row>
    <row r="384" spans="1:9" s="103" customFormat="1" ht="15" hidden="1" x14ac:dyDescent="0.2">
      <c r="A384" s="112" t="s">
        <v>240</v>
      </c>
      <c r="B384" s="112" t="s">
        <v>240</v>
      </c>
      <c r="E384" s="104"/>
      <c r="I384" s="105"/>
    </row>
    <row r="385" spans="1:9" s="103" customFormat="1" ht="15" hidden="1" x14ac:dyDescent="0.2">
      <c r="A385" s="112" t="s">
        <v>241</v>
      </c>
      <c r="B385" s="112" t="s">
        <v>241</v>
      </c>
      <c r="E385" s="104"/>
      <c r="I385" s="105"/>
    </row>
    <row r="386" spans="1:9" s="103" customFormat="1" ht="15" hidden="1" x14ac:dyDescent="0.2">
      <c r="A386" s="112" t="s">
        <v>242</v>
      </c>
      <c r="B386" s="112" t="s">
        <v>242</v>
      </c>
      <c r="E386" s="104"/>
      <c r="I386" s="105"/>
    </row>
    <row r="387" spans="1:9" s="103" customFormat="1" ht="15" hidden="1" x14ac:dyDescent="0.2">
      <c r="A387" s="112" t="s">
        <v>243</v>
      </c>
      <c r="B387" s="112" t="s">
        <v>243</v>
      </c>
      <c r="E387" s="104"/>
      <c r="I387" s="105"/>
    </row>
    <row r="388" spans="1:9" s="103" customFormat="1" ht="15" hidden="1" x14ac:dyDescent="0.2">
      <c r="A388" s="112" t="s">
        <v>244</v>
      </c>
      <c r="B388" s="112" t="s">
        <v>244</v>
      </c>
      <c r="E388" s="104"/>
      <c r="I388" s="105"/>
    </row>
    <row r="389" spans="1:9" s="103" customFormat="1" ht="15" hidden="1" x14ac:dyDescent="0.2">
      <c r="A389" s="112" t="s">
        <v>245</v>
      </c>
      <c r="B389" s="112" t="s">
        <v>245</v>
      </c>
      <c r="E389" s="104"/>
      <c r="I389" s="105"/>
    </row>
    <row r="390" spans="1:9" s="103" customFormat="1" ht="15" hidden="1" x14ac:dyDescent="0.2">
      <c r="A390" s="112" t="s">
        <v>246</v>
      </c>
      <c r="B390" s="112" t="s">
        <v>246</v>
      </c>
      <c r="E390" s="104"/>
      <c r="I390" s="105"/>
    </row>
    <row r="391" spans="1:9" s="103" customFormat="1" ht="15" hidden="1" x14ac:dyDescent="0.2">
      <c r="A391" s="112" t="s">
        <v>247</v>
      </c>
      <c r="B391" s="112" t="s">
        <v>247</v>
      </c>
      <c r="E391" s="104"/>
      <c r="I391" s="105"/>
    </row>
    <row r="392" spans="1:9" s="103" customFormat="1" ht="15" hidden="1" x14ac:dyDescent="0.2">
      <c r="A392" s="112" t="s">
        <v>248</v>
      </c>
      <c r="B392" s="112" t="s">
        <v>248</v>
      </c>
      <c r="E392" s="104"/>
      <c r="I392" s="105"/>
    </row>
    <row r="393" spans="1:9" s="103" customFormat="1" ht="15" hidden="1" x14ac:dyDescent="0.2">
      <c r="A393" s="112" t="s">
        <v>249</v>
      </c>
      <c r="B393" s="112" t="s">
        <v>249</v>
      </c>
      <c r="E393" s="104"/>
      <c r="I393" s="105"/>
    </row>
    <row r="394" spans="1:9" s="103" customFormat="1" ht="15" hidden="1" x14ac:dyDescent="0.2">
      <c r="A394" s="112" t="s">
        <v>250</v>
      </c>
      <c r="B394" s="112" t="s">
        <v>250</v>
      </c>
      <c r="E394" s="104"/>
      <c r="I394" s="105"/>
    </row>
    <row r="395" spans="1:9" s="103" customFormat="1" ht="15" hidden="1" x14ac:dyDescent="0.2">
      <c r="A395" s="112" t="s">
        <v>251</v>
      </c>
      <c r="B395" s="112" t="s">
        <v>251</v>
      </c>
      <c r="E395" s="104"/>
      <c r="I395" s="105"/>
    </row>
    <row r="396" spans="1:9" s="103" customFormat="1" ht="15" hidden="1" x14ac:dyDescent="0.2">
      <c r="A396" s="112" t="s">
        <v>252</v>
      </c>
      <c r="B396" s="112" t="s">
        <v>252</v>
      </c>
      <c r="E396" s="104"/>
      <c r="I396" s="105"/>
    </row>
    <row r="397" spans="1:9" s="103" customFormat="1" ht="15" hidden="1" x14ac:dyDescent="0.2">
      <c r="A397" s="112" t="s">
        <v>253</v>
      </c>
      <c r="B397" s="112" t="s">
        <v>253</v>
      </c>
      <c r="E397" s="104"/>
      <c r="I397" s="105"/>
    </row>
    <row r="398" spans="1:9" s="103" customFormat="1" ht="15" hidden="1" x14ac:dyDescent="0.2">
      <c r="A398" s="112" t="s">
        <v>254</v>
      </c>
      <c r="B398" s="112" t="s">
        <v>254</v>
      </c>
      <c r="E398" s="104"/>
      <c r="I398" s="105"/>
    </row>
    <row r="399" spans="1:9" s="103" customFormat="1" ht="15" hidden="1" x14ac:dyDescent="0.2">
      <c r="A399" s="112" t="s">
        <v>255</v>
      </c>
      <c r="B399" s="112" t="s">
        <v>255</v>
      </c>
      <c r="E399" s="104"/>
      <c r="I399" s="105"/>
    </row>
    <row r="400" spans="1:9" s="103" customFormat="1" ht="15" hidden="1" x14ac:dyDescent="0.2">
      <c r="A400" s="112" t="s">
        <v>256</v>
      </c>
      <c r="B400" s="112" t="s">
        <v>256</v>
      </c>
      <c r="E400" s="104"/>
      <c r="I400" s="105"/>
    </row>
    <row r="401" spans="1:9" s="103" customFormat="1" ht="15" hidden="1" x14ac:dyDescent="0.2">
      <c r="A401" s="112" t="s">
        <v>257</v>
      </c>
      <c r="B401" s="112" t="s">
        <v>257</v>
      </c>
      <c r="E401" s="104"/>
      <c r="I401" s="105"/>
    </row>
    <row r="402" spans="1:9" s="103" customFormat="1" ht="15" hidden="1" x14ac:dyDescent="0.2">
      <c r="A402" s="112" t="s">
        <v>258</v>
      </c>
      <c r="B402" s="112" t="s">
        <v>258</v>
      </c>
      <c r="E402" s="104"/>
      <c r="I402" s="105"/>
    </row>
    <row r="403" spans="1:9" s="103" customFormat="1" ht="15" hidden="1" x14ac:dyDescent="0.2">
      <c r="A403" s="112" t="s">
        <v>259</v>
      </c>
      <c r="B403" s="112" t="s">
        <v>259</v>
      </c>
      <c r="E403" s="104"/>
      <c r="I403" s="105"/>
    </row>
    <row r="404" spans="1:9" s="103" customFormat="1" ht="15" hidden="1" x14ac:dyDescent="0.2">
      <c r="A404" s="112" t="s">
        <v>260</v>
      </c>
      <c r="B404" s="112" t="s">
        <v>260</v>
      </c>
      <c r="E404" s="104"/>
      <c r="I404" s="105"/>
    </row>
    <row r="405" spans="1:9" s="103" customFormat="1" ht="15" hidden="1" x14ac:dyDescent="0.2">
      <c r="A405" s="112" t="s">
        <v>261</v>
      </c>
      <c r="B405" s="112" t="s">
        <v>261</v>
      </c>
      <c r="E405" s="104"/>
      <c r="I405" s="105"/>
    </row>
    <row r="406" spans="1:9" s="103" customFormat="1" ht="16" hidden="1" thickBot="1" x14ac:dyDescent="0.25">
      <c r="A406" s="114" t="s">
        <v>262</v>
      </c>
      <c r="B406" s="114" t="s">
        <v>262</v>
      </c>
      <c r="E406" s="104"/>
      <c r="I406" s="105"/>
    </row>
    <row r="407" spans="1:9" s="103" customFormat="1" hidden="1" x14ac:dyDescent="0.15">
      <c r="A407" s="245" t="s">
        <v>264</v>
      </c>
      <c r="B407" s="245" t="s">
        <v>270</v>
      </c>
      <c r="E407" s="104"/>
      <c r="I407" s="105"/>
    </row>
    <row r="408" spans="1:9" s="103" customFormat="1" hidden="1" x14ac:dyDescent="0.15">
      <c r="A408" s="245" t="s">
        <v>263</v>
      </c>
      <c r="B408" s="245" t="s">
        <v>269</v>
      </c>
      <c r="E408" s="104"/>
      <c r="I408" s="105"/>
    </row>
    <row r="409" spans="1:9" s="103" customFormat="1" hidden="1" x14ac:dyDescent="0.15">
      <c r="E409" s="104"/>
      <c r="I409" s="105"/>
    </row>
    <row r="410" spans="1:9" s="103" customFormat="1" hidden="1" x14ac:dyDescent="0.15">
      <c r="B410" s="103" t="str">
        <f>IF(J14&gt;0,B411," ")</f>
        <v xml:space="preserve"> </v>
      </c>
      <c r="E410" s="104"/>
      <c r="I410" s="105"/>
    </row>
    <row r="411" spans="1:9" s="103" customFormat="1" hidden="1" x14ac:dyDescent="0.15">
      <c r="B411" s="103" t="str">
        <f>IF(D14=0,B412,C411)</f>
        <v>PLEASE ENTER FUNDING</v>
      </c>
      <c r="C411" s="103" t="str">
        <f>IF(J14=D14+D15," ","CHECK FUNDING AMOUNTS")</f>
        <v xml:space="preserve"> </v>
      </c>
      <c r="E411" s="104"/>
      <c r="I411" s="105"/>
    </row>
    <row r="412" spans="1:9" s="103" customFormat="1" hidden="1" x14ac:dyDescent="0.15">
      <c r="B412" s="103" t="str">
        <f>IF(D15=0,"PLEASE ENTER FUNDING",C412)</f>
        <v>PLEASE ENTER FUNDING</v>
      </c>
      <c r="C412" s="246" t="str">
        <f>IF(J14=D14+D15," ","CHECK FUNDING AMOUNTS")</f>
        <v xml:space="preserve"> </v>
      </c>
      <c r="E412" s="104"/>
      <c r="I412" s="105"/>
    </row>
    <row r="413" spans="1:9" s="103" customFormat="1" hidden="1" x14ac:dyDescent="0.15">
      <c r="B413" s="103" t="str">
        <f>IF(J23&gt;0,B414," ")</f>
        <v xml:space="preserve"> </v>
      </c>
      <c r="E413" s="104"/>
      <c r="I413" s="105"/>
    </row>
    <row r="414" spans="1:9" s="103" customFormat="1" hidden="1" x14ac:dyDescent="0.15">
      <c r="B414" s="103" t="str">
        <f>IF(D22=0,B415,C414)</f>
        <v>PLEASE ENTER FUNDING</v>
      </c>
      <c r="C414" s="103" t="str">
        <f>IF(J23=D22+D23," ","CHECK FUNDING AMOUNTS")</f>
        <v xml:space="preserve"> </v>
      </c>
      <c r="E414" s="104"/>
      <c r="I414" s="105"/>
    </row>
    <row r="415" spans="1:9" s="103" customFormat="1" hidden="1" x14ac:dyDescent="0.15">
      <c r="B415" s="103" t="str">
        <f>IF(D23=0,"PLEASE ENTER FUNDING",C415)</f>
        <v>PLEASE ENTER FUNDING</v>
      </c>
      <c r="C415" s="246" t="str">
        <f>IF(J23=D22+D23," ","CHECK FUNDING AMOUNTS")</f>
        <v xml:space="preserve"> </v>
      </c>
      <c r="E415" s="104"/>
      <c r="I415" s="105"/>
    </row>
    <row r="416" spans="1:9" s="103" customFormat="1" hidden="1" x14ac:dyDescent="0.15">
      <c r="B416" s="103" t="str">
        <f>IF(J33&gt;0,B417," ")</f>
        <v xml:space="preserve"> </v>
      </c>
      <c r="E416" s="104"/>
      <c r="I416" s="105"/>
    </row>
    <row r="417" spans="1:10" s="103" customFormat="1" hidden="1" x14ac:dyDescent="0.15">
      <c r="B417" s="103" t="str">
        <f>IF(D32=0,B418,C417)</f>
        <v>PLEASE ENTER FUNDING</v>
      </c>
      <c r="C417" s="103" t="str">
        <f>IF(J33=D32+D33," ","CHECK FUNDING AMOUNTS")</f>
        <v xml:space="preserve"> </v>
      </c>
      <c r="E417" s="104"/>
      <c r="I417" s="105"/>
    </row>
    <row r="418" spans="1:10" s="103" customFormat="1" hidden="1" x14ac:dyDescent="0.15">
      <c r="B418" s="103" t="str">
        <f>IF(D33=0,"PLEASE ENTER FUNDING",C418)</f>
        <v>PLEASE ENTER FUNDING</v>
      </c>
      <c r="C418" s="103" t="str">
        <f>IF(J33=D32+D33," ","CHECK FUNDING AMOUNTS")</f>
        <v xml:space="preserve"> </v>
      </c>
      <c r="E418" s="104"/>
      <c r="I418" s="105"/>
    </row>
    <row r="419" spans="1:10" s="103" customFormat="1" ht="14" hidden="1" thickBot="1" x14ac:dyDescent="0.2">
      <c r="E419" s="104"/>
      <c r="I419" s="105"/>
    </row>
    <row r="420" spans="1:10" s="103" customFormat="1" ht="15" hidden="1" customHeight="1" x14ac:dyDescent="0.2">
      <c r="A420" s="434" t="s">
        <v>337</v>
      </c>
      <c r="B420" s="435"/>
      <c r="C420" s="435"/>
      <c r="D420" s="435"/>
      <c r="E420" s="435"/>
      <c r="F420" s="435"/>
      <c r="G420" s="435"/>
      <c r="H420" s="435"/>
      <c r="I420" s="435"/>
      <c r="J420" s="436"/>
    </row>
    <row r="421" spans="1:10" s="103" customFormat="1" ht="15" hidden="1" customHeight="1" x14ac:dyDescent="0.15">
      <c r="A421" s="299" t="s">
        <v>331</v>
      </c>
      <c r="B421" s="300"/>
      <c r="C421" s="300"/>
      <c r="D421" s="301" t="s">
        <v>49</v>
      </c>
      <c r="E421" s="301"/>
      <c r="F421" s="301"/>
      <c r="G421" s="301"/>
      <c r="H421" s="301"/>
      <c r="I421" s="301"/>
      <c r="J421" s="302"/>
    </row>
    <row r="422" spans="1:10" s="103" customFormat="1" ht="15" hidden="1" customHeight="1" x14ac:dyDescent="0.15">
      <c r="A422" s="299" t="s">
        <v>332</v>
      </c>
      <c r="B422" s="300"/>
      <c r="C422" s="300"/>
      <c r="D422" s="301" t="s">
        <v>49</v>
      </c>
      <c r="E422" s="301"/>
      <c r="F422" s="301"/>
      <c r="G422" s="301"/>
      <c r="H422" s="301"/>
      <c r="I422" s="301"/>
      <c r="J422" s="302"/>
    </row>
    <row r="423" spans="1:10" s="103" customFormat="1" ht="15" hidden="1" customHeight="1" x14ac:dyDescent="0.15">
      <c r="A423" s="299" t="s">
        <v>50</v>
      </c>
      <c r="B423" s="300"/>
      <c r="C423" s="300"/>
      <c r="D423" s="300"/>
      <c r="E423" s="303" t="s">
        <v>272</v>
      </c>
      <c r="F423" s="303"/>
      <c r="G423" s="229"/>
      <c r="H423" s="229"/>
      <c r="I423" s="229"/>
      <c r="J423" s="230"/>
    </row>
    <row r="424" spans="1:10" s="103" customFormat="1" ht="15" hidden="1" customHeight="1" x14ac:dyDescent="0.15">
      <c r="A424" s="299" t="s">
        <v>345</v>
      </c>
      <c r="B424" s="300"/>
      <c r="C424" s="300"/>
      <c r="D424" s="300"/>
      <c r="E424" s="300"/>
      <c r="F424" s="300"/>
      <c r="G424" s="303" t="s">
        <v>49</v>
      </c>
      <c r="H424" s="303"/>
      <c r="I424" s="303"/>
      <c r="J424" s="308"/>
    </row>
    <row r="425" spans="1:10" s="103" customFormat="1" ht="15" hidden="1" customHeight="1" x14ac:dyDescent="0.15">
      <c r="A425" s="299"/>
      <c r="B425" s="300"/>
      <c r="C425" s="300"/>
      <c r="D425" s="300"/>
      <c r="E425" s="300"/>
      <c r="F425" s="300"/>
      <c r="G425" s="300"/>
      <c r="H425" s="300"/>
      <c r="I425" s="300"/>
      <c r="J425" s="495"/>
    </row>
    <row r="426" spans="1:10" s="103" customFormat="1" ht="15" hidden="1" customHeight="1" x14ac:dyDescent="0.15">
      <c r="A426" s="299" t="s">
        <v>51</v>
      </c>
      <c r="B426" s="300"/>
      <c r="C426" s="300"/>
      <c r="D426" s="300"/>
      <c r="E426" s="300"/>
      <c r="F426" s="300"/>
      <c r="G426" s="473" t="s">
        <v>272</v>
      </c>
      <c r="H426" s="473"/>
      <c r="I426" s="235"/>
      <c r="J426" s="230"/>
    </row>
    <row r="427" spans="1:10" s="103" customFormat="1" ht="15" hidden="1" customHeight="1" x14ac:dyDescent="0.15">
      <c r="A427" s="299" t="s">
        <v>52</v>
      </c>
      <c r="B427" s="300"/>
      <c r="C427" s="300"/>
      <c r="D427" s="442" t="s">
        <v>274</v>
      </c>
      <c r="E427" s="442"/>
      <c r="F427" s="229"/>
      <c r="G427" s="314" t="s">
        <v>302</v>
      </c>
      <c r="H427" s="314"/>
      <c r="I427" s="301" t="s">
        <v>49</v>
      </c>
      <c r="J427" s="302"/>
    </row>
    <row r="428" spans="1:10" s="103" customFormat="1" ht="15" hidden="1" customHeight="1" x14ac:dyDescent="0.15">
      <c r="A428" s="299" t="s">
        <v>303</v>
      </c>
      <c r="B428" s="300"/>
      <c r="C428" s="300"/>
      <c r="D428" s="300"/>
      <c r="E428" s="300"/>
      <c r="F428" s="300"/>
      <c r="G428" s="300"/>
      <c r="H428" s="300"/>
      <c r="I428" s="301" t="s">
        <v>49</v>
      </c>
      <c r="J428" s="302"/>
    </row>
    <row r="429" spans="1:10" s="103" customFormat="1" ht="15" hidden="1" customHeight="1" x14ac:dyDescent="0.15">
      <c r="A429" s="299" t="s">
        <v>304</v>
      </c>
      <c r="B429" s="300"/>
      <c r="C429" s="300"/>
      <c r="D429" s="300"/>
      <c r="E429" s="300"/>
      <c r="F429" s="300"/>
      <c r="G429" s="300"/>
      <c r="H429" s="300"/>
      <c r="I429" s="301" t="s">
        <v>49</v>
      </c>
      <c r="J429" s="302"/>
    </row>
    <row r="430" spans="1:10" s="103" customFormat="1" ht="15" hidden="1" customHeight="1" x14ac:dyDescent="0.15">
      <c r="A430" s="490"/>
      <c r="B430" s="491"/>
      <c r="C430" s="491"/>
      <c r="D430" s="491"/>
      <c r="E430" s="248"/>
      <c r="F430" s="248"/>
      <c r="G430" s="249"/>
      <c r="H430" s="249"/>
      <c r="I430" s="249"/>
      <c r="J430" s="250"/>
    </row>
    <row r="431" spans="1:10" s="103" customFormat="1" ht="15" hidden="1" customHeight="1" x14ac:dyDescent="0.15">
      <c r="A431" s="300"/>
      <c r="B431" s="300"/>
      <c r="C431" s="300"/>
      <c r="D431" s="300"/>
      <c r="E431" s="300"/>
      <c r="F431" s="300"/>
      <c r="G431" s="300"/>
      <c r="H431" s="234"/>
      <c r="I431" s="234"/>
      <c r="J431" s="233"/>
    </row>
    <row r="432" spans="1:10" hidden="1" thickBot="1" x14ac:dyDescent="0.2">
      <c r="A432" s="492"/>
      <c r="B432" s="492"/>
      <c r="C432" s="492"/>
      <c r="D432" s="492"/>
      <c r="E432" s="492"/>
      <c r="F432" s="492"/>
      <c r="G432" s="492"/>
      <c r="H432" s="492"/>
      <c r="I432" s="493"/>
      <c r="J432" s="494"/>
    </row>
  </sheetData>
  <sheetProtection algorithmName="SHA-512" hashValue="/j7ooou69THQ0mYu9mylkcIHSy8c3PuKCslIS5zboRcXykDAzaGMGqSzFmDqSh5qdGb4nvTpNRJ6RUtJUsCUYQ==" saltValue="rzq9ANP/Pchks85NGFtV6Q==" spinCount="100000" sheet="1" objects="1" scenarios="1" selectLockedCells="1"/>
  <mergeCells count="258">
    <mergeCell ref="A430:D430"/>
    <mergeCell ref="A421:C421"/>
    <mergeCell ref="D421:J421"/>
    <mergeCell ref="A431:G431"/>
    <mergeCell ref="A432:H432"/>
    <mergeCell ref="I432:J432"/>
    <mergeCell ref="A422:C422"/>
    <mergeCell ref="D422:J422"/>
    <mergeCell ref="A423:D423"/>
    <mergeCell ref="E423:F423"/>
    <mergeCell ref="A426:F426"/>
    <mergeCell ref="A427:C427"/>
    <mergeCell ref="D427:E427"/>
    <mergeCell ref="G427:H427"/>
    <mergeCell ref="A424:F424"/>
    <mergeCell ref="G426:H426"/>
    <mergeCell ref="G424:J424"/>
    <mergeCell ref="A425:J425"/>
    <mergeCell ref="A429:H429"/>
    <mergeCell ref="I429:J429"/>
    <mergeCell ref="I427:J427"/>
    <mergeCell ref="A428:H428"/>
    <mergeCell ref="I428:J428"/>
    <mergeCell ref="A233:J233"/>
    <mergeCell ref="A205:J205"/>
    <mergeCell ref="A219:J219"/>
    <mergeCell ref="D189:E189"/>
    <mergeCell ref="F187:G187"/>
    <mergeCell ref="A188:E188"/>
    <mergeCell ref="F188:G188"/>
    <mergeCell ref="A227:C227"/>
    <mergeCell ref="A222:D222"/>
    <mergeCell ref="F213:G213"/>
    <mergeCell ref="D214:E214"/>
    <mergeCell ref="A217:J217"/>
    <mergeCell ref="A218:J218"/>
    <mergeCell ref="A221:J221"/>
    <mergeCell ref="F209:J209"/>
    <mergeCell ref="F208:J208"/>
    <mergeCell ref="A226:E226"/>
    <mergeCell ref="A230:E230"/>
    <mergeCell ref="F230:J230"/>
    <mergeCell ref="I229:J229"/>
    <mergeCell ref="A209:E209"/>
    <mergeCell ref="A229:H229"/>
    <mergeCell ref="A228:C228"/>
    <mergeCell ref="D228:J228"/>
    <mergeCell ref="A162:H162"/>
    <mergeCell ref="I163:J163"/>
    <mergeCell ref="D170:J170"/>
    <mergeCell ref="A420:J420"/>
    <mergeCell ref="A186:F186"/>
    <mergeCell ref="A187:E187"/>
    <mergeCell ref="A189:C189"/>
    <mergeCell ref="A201:C201"/>
    <mergeCell ref="A190:C190"/>
    <mergeCell ref="D190:J190"/>
    <mergeCell ref="A202:D202"/>
    <mergeCell ref="A231:J231"/>
    <mergeCell ref="A232:J232"/>
    <mergeCell ref="A207:J207"/>
    <mergeCell ref="A208:E208"/>
    <mergeCell ref="A193:J193"/>
    <mergeCell ref="A194:D194"/>
    <mergeCell ref="F194:H194"/>
    <mergeCell ref="I194:J194"/>
    <mergeCell ref="A191:J191"/>
    <mergeCell ref="G186:H186"/>
    <mergeCell ref="D227:E227"/>
    <mergeCell ref="A223:D223"/>
    <mergeCell ref="A224:F224"/>
    <mergeCell ref="A173:J173"/>
    <mergeCell ref="A171:D171"/>
    <mergeCell ref="A172:F172"/>
    <mergeCell ref="A169:C169"/>
    <mergeCell ref="D169:J169"/>
    <mergeCell ref="A170:C170"/>
    <mergeCell ref="A166:D166"/>
    <mergeCell ref="A165:J165"/>
    <mergeCell ref="A168:H168"/>
    <mergeCell ref="A167:G167"/>
    <mergeCell ref="F59:G59"/>
    <mergeCell ref="A185:D185"/>
    <mergeCell ref="F185:G185"/>
    <mergeCell ref="D154:J154"/>
    <mergeCell ref="F80:H80"/>
    <mergeCell ref="F83:H83"/>
    <mergeCell ref="A138:J149"/>
    <mergeCell ref="A151:J151"/>
    <mergeCell ref="A152:C152"/>
    <mergeCell ref="D152:J152"/>
    <mergeCell ref="A183:D183"/>
    <mergeCell ref="D175:E175"/>
    <mergeCell ref="A182:D182"/>
    <mergeCell ref="D160:E160"/>
    <mergeCell ref="A159:F159"/>
    <mergeCell ref="A160:C160"/>
    <mergeCell ref="I168:J168"/>
    <mergeCell ref="E183:J183"/>
    <mergeCell ref="I175:J175"/>
    <mergeCell ref="A174:F174"/>
    <mergeCell ref="G174:H174"/>
    <mergeCell ref="A175:C175"/>
    <mergeCell ref="E171:F171"/>
    <mergeCell ref="I162:J162"/>
    <mergeCell ref="D6:E6"/>
    <mergeCell ref="D8:F8"/>
    <mergeCell ref="F33:H33"/>
    <mergeCell ref="F32:H32"/>
    <mergeCell ref="D7:F7"/>
    <mergeCell ref="I7:J7"/>
    <mergeCell ref="A153:C153"/>
    <mergeCell ref="D153:J153"/>
    <mergeCell ref="A87:A88"/>
    <mergeCell ref="E25:J25"/>
    <mergeCell ref="F74:H74"/>
    <mergeCell ref="A56:C58"/>
    <mergeCell ref="F77:H77"/>
    <mergeCell ref="A38:C38"/>
    <mergeCell ref="A52:B52"/>
    <mergeCell ref="A50:E50"/>
    <mergeCell ref="C51:E51"/>
    <mergeCell ref="A40:D40"/>
    <mergeCell ref="A74:D74"/>
    <mergeCell ref="A77:D77"/>
    <mergeCell ref="D59:E59"/>
    <mergeCell ref="F51:J51"/>
    <mergeCell ref="F50:J50"/>
    <mergeCell ref="F58:G58"/>
    <mergeCell ref="N87:V87"/>
    <mergeCell ref="A137:J137"/>
    <mergeCell ref="F226:G226"/>
    <mergeCell ref="E223:F223"/>
    <mergeCell ref="G211:J211"/>
    <mergeCell ref="A212:J212"/>
    <mergeCell ref="G224:J224"/>
    <mergeCell ref="A225:J225"/>
    <mergeCell ref="A196:D196"/>
    <mergeCell ref="A197:F197"/>
    <mergeCell ref="A204:J204"/>
    <mergeCell ref="A203:J203"/>
    <mergeCell ref="E196:F196"/>
    <mergeCell ref="F199:G199"/>
    <mergeCell ref="A200:C200"/>
    <mergeCell ref="G197:J197"/>
    <mergeCell ref="A198:J198"/>
    <mergeCell ref="E210:F210"/>
    <mergeCell ref="A179:J179"/>
    <mergeCell ref="A163:H163"/>
    <mergeCell ref="G172:J172"/>
    <mergeCell ref="E182:J182"/>
    <mergeCell ref="G175:H175"/>
    <mergeCell ref="D200:E200"/>
    <mergeCell ref="N77:V77"/>
    <mergeCell ref="A80:D80"/>
    <mergeCell ref="M31:O31"/>
    <mergeCell ref="A41:C46"/>
    <mergeCell ref="F37:H37"/>
    <mergeCell ref="A33:B33"/>
    <mergeCell ref="D56:E56"/>
    <mergeCell ref="D57:E57"/>
    <mergeCell ref="A55:C55"/>
    <mergeCell ref="D55:E55"/>
    <mergeCell ref="F55:G55"/>
    <mergeCell ref="H38:I38"/>
    <mergeCell ref="A36:J36"/>
    <mergeCell ref="B35:D35"/>
    <mergeCell ref="D54:J54"/>
    <mergeCell ref="A53:B53"/>
    <mergeCell ref="F56:G56"/>
    <mergeCell ref="E30:E31"/>
    <mergeCell ref="F31:H31"/>
    <mergeCell ref="F30:H30"/>
    <mergeCell ref="E35:J35"/>
    <mergeCell ref="F57:G57"/>
    <mergeCell ref="A60:J60"/>
    <mergeCell ref="A32:B32"/>
    <mergeCell ref="M14:P15"/>
    <mergeCell ref="A22:B22"/>
    <mergeCell ref="F20:H20"/>
    <mergeCell ref="L21:N21"/>
    <mergeCell ref="F21:H21"/>
    <mergeCell ref="F19:H19"/>
    <mergeCell ref="F22:H22"/>
    <mergeCell ref="A19:C19"/>
    <mergeCell ref="A20:C21"/>
    <mergeCell ref="E20:E21"/>
    <mergeCell ref="G14:I14"/>
    <mergeCell ref="A1:J1"/>
    <mergeCell ref="B17:D17"/>
    <mergeCell ref="E18:I18"/>
    <mergeCell ref="E17:J17"/>
    <mergeCell ref="I8:J8"/>
    <mergeCell ref="A13:C13"/>
    <mergeCell ref="A8:C8"/>
    <mergeCell ref="A10:C10"/>
    <mergeCell ref="A15:B15"/>
    <mergeCell ref="G10:H10"/>
    <mergeCell ref="D10:F10"/>
    <mergeCell ref="I10:J10"/>
    <mergeCell ref="D9:F9"/>
    <mergeCell ref="A6:C6"/>
    <mergeCell ref="A7:C7"/>
    <mergeCell ref="F13:J13"/>
    <mergeCell ref="A14:B14"/>
    <mergeCell ref="A5:C5"/>
    <mergeCell ref="G6:H6"/>
    <mergeCell ref="I9:J9"/>
    <mergeCell ref="A11:C11"/>
    <mergeCell ref="I6:J6"/>
    <mergeCell ref="G7:H7"/>
    <mergeCell ref="G8:H8"/>
    <mergeCell ref="D58:E58"/>
    <mergeCell ref="H26:I26"/>
    <mergeCell ref="A23:B23"/>
    <mergeCell ref="B25:D25"/>
    <mergeCell ref="F23:H23"/>
    <mergeCell ref="A26:C26"/>
    <mergeCell ref="A28:J28"/>
    <mergeCell ref="G9:H9"/>
    <mergeCell ref="F29:H29"/>
    <mergeCell ref="A30:D31"/>
    <mergeCell ref="A9:C9"/>
    <mergeCell ref="D11:J11"/>
    <mergeCell ref="A12:C12"/>
    <mergeCell ref="A176:H176"/>
    <mergeCell ref="A177:H177"/>
    <mergeCell ref="A195:F195"/>
    <mergeCell ref="G195:J195"/>
    <mergeCell ref="A216:J216"/>
    <mergeCell ref="A180:G180"/>
    <mergeCell ref="A181:H181"/>
    <mergeCell ref="I181:J181"/>
    <mergeCell ref="A210:D210"/>
    <mergeCell ref="A211:F211"/>
    <mergeCell ref="I176:J176"/>
    <mergeCell ref="I177:J177"/>
    <mergeCell ref="A213:E213"/>
    <mergeCell ref="D201:J201"/>
    <mergeCell ref="A199:E199"/>
    <mergeCell ref="A184:D184"/>
    <mergeCell ref="E184:J184"/>
    <mergeCell ref="A214:C214"/>
    <mergeCell ref="A215:C215"/>
    <mergeCell ref="D215:J215"/>
    <mergeCell ref="A61:J72"/>
    <mergeCell ref="A155:C155"/>
    <mergeCell ref="D155:J155"/>
    <mergeCell ref="A154:C154"/>
    <mergeCell ref="D161:J161"/>
    <mergeCell ref="A156:D156"/>
    <mergeCell ref="G159:H159"/>
    <mergeCell ref="E156:F156"/>
    <mergeCell ref="A98:H98"/>
    <mergeCell ref="A93:I93"/>
    <mergeCell ref="A157:F157"/>
    <mergeCell ref="G157:J157"/>
    <mergeCell ref="A161:C161"/>
  </mergeCells>
  <phoneticPr fontId="0" type="noConversion"/>
  <conditionalFormatting sqref="D11">
    <cfRule type="containsText" dxfId="9" priority="21" operator="containsText" text="Select One (Drop-Down)">
      <formula>NOT(ISERROR(SEARCH("Select One (Drop-Down)",D11)))</formula>
    </cfRule>
  </conditionalFormatting>
  <conditionalFormatting sqref="E16">
    <cfRule type="expression" dxfId="8" priority="20">
      <formula>AND($E$12&lt;&gt;"Enter $$$",$E$16="Enter Rate")</formula>
    </cfRule>
  </conditionalFormatting>
  <conditionalFormatting sqref="E34">
    <cfRule type="expression" dxfId="7" priority="15">
      <formula>AND($E$29&lt;&gt;"Enter $$$",$E$34="Enter Rate")</formula>
    </cfRule>
  </conditionalFormatting>
  <conditionalFormatting sqref="E24">
    <cfRule type="expression" dxfId="6" priority="14">
      <formula>AND($E$12&lt;&gt;"Enter $$$",$E$16="Enter Rate")</formula>
    </cfRule>
  </conditionalFormatting>
  <conditionalFormatting sqref="F33">
    <cfRule type="containsText" dxfId="5" priority="6" operator="containsText" text="PLEASE">
      <formula>NOT(ISERROR(SEARCH("PLEASE",F33)))</formula>
    </cfRule>
  </conditionalFormatting>
  <conditionalFormatting sqref="F33">
    <cfRule type="containsText" dxfId="4" priority="5" operator="containsText" text="CHECK">
      <formula>NOT(ISERROR(SEARCH("CHECK",F33)))</formula>
    </cfRule>
  </conditionalFormatting>
  <conditionalFormatting sqref="F23">
    <cfRule type="containsText" dxfId="3" priority="4" operator="containsText" text="PLEASE">
      <formula>NOT(ISERROR(SEARCH("PLEASE",F23)))</formula>
    </cfRule>
  </conditionalFormatting>
  <conditionalFormatting sqref="F23">
    <cfRule type="containsText" dxfId="2" priority="3" operator="containsText" text="CHECK">
      <formula>NOT(ISERROR(SEARCH("CHECK",F23)))</formula>
    </cfRule>
  </conditionalFormatting>
  <conditionalFormatting sqref="G14">
    <cfRule type="containsText" dxfId="1" priority="2" operator="containsText" text="PLEASE">
      <formula>NOT(ISERROR(SEARCH("PLEASE",G14)))</formula>
    </cfRule>
  </conditionalFormatting>
  <conditionalFormatting sqref="G14">
    <cfRule type="containsText" dxfId="0" priority="1" operator="containsText" text="CHECK">
      <formula>NOT(ISERROR(SEARCH("CHECK",G14)))</formula>
    </cfRule>
  </conditionalFormatting>
  <dataValidations count="20">
    <dataValidation type="list" allowBlank="1" showInputMessage="1" showErrorMessage="1" sqref="H55:I55">
      <formula1>SalaryCode</formula1>
    </dataValidation>
    <dataValidation type="list" allowBlank="1" showInputMessage="1" showErrorMessage="1" sqref="E222">
      <formula1>Other</formula1>
    </dataValidation>
    <dataValidation type="list" allowBlank="1" showInputMessage="1" showErrorMessage="1" sqref="F187 E185">
      <formula1>AllMonth</formula1>
    </dataValidation>
    <dataValidation type="list" allowBlank="1" showInputMessage="1" showErrorMessage="1" sqref="D227 D160 D189 D200 D214 D175 D427">
      <formula1>IncreaseMonth</formula1>
    </dataValidation>
    <dataValidation type="list" allowBlank="1" showInputMessage="1" showErrorMessage="1" sqref="E156 G426 G159 E171 H167 G174 F188 E196 E423 F199 E210 H431 E430 F226 F213 E223 H180">
      <formula1>Yes_No</formula1>
    </dataValidation>
    <dataValidation type="list" allowBlank="1" showInputMessage="1" showErrorMessage="1" sqref="I10">
      <formula1>NewCompetency</formula1>
    </dataValidation>
    <dataValidation type="list" allowBlank="1" showInputMessage="1" showErrorMessage="1" sqref="D10:F10">
      <formula1>CurrentCompetency</formula1>
    </dataValidation>
    <dataValidation type="list" allowBlank="1" showInputMessage="1" showErrorMessage="1" sqref="F51">
      <formula1>Code</formula1>
    </dataValidation>
    <dataValidation operator="greaterThan" allowBlank="1" showInputMessage="1" showErrorMessage="1" sqref="E194"/>
    <dataValidation type="list" allowBlank="1" showInputMessage="1" showErrorMessage="1" sqref="F185">
      <formula1>YearRevert</formula1>
    </dataValidation>
    <dataValidation type="list" allowBlank="1" showInputMessage="1" showErrorMessage="1" sqref="H187">
      <formula1>InitialYear</formula1>
    </dataValidation>
    <dataValidation type="list" allowBlank="1" showInputMessage="1" showErrorMessage="1" sqref="G186">
      <formula1>Origination.Extension</formula1>
    </dataValidation>
    <dataValidation type="whole" operator="greaterThan" allowBlank="1" showInputMessage="1" showErrorMessage="1" sqref="D152:J153">
      <formula1>0</formula1>
    </dataValidation>
    <dataValidation type="list" allowBlank="1" showInputMessage="1" showErrorMessage="1" sqref="D7">
      <formula1>EmplType2</formula1>
    </dataValidation>
    <dataValidation type="list" allowBlank="1" showInputMessage="1" showErrorMessage="1" sqref="F50">
      <formula1>Type</formula1>
    </dataValidation>
    <dataValidation type="list" allowBlank="1" showInputMessage="1" showErrorMessage="1" sqref="I7">
      <formula1>EmplType</formula1>
    </dataValidation>
    <dataValidation type="list" allowBlank="1" showInputMessage="1" showErrorMessage="1" sqref="A407">
      <formula1>$A$236:$A$406</formula1>
    </dataValidation>
    <dataValidation type="list" allowBlank="1" showInputMessage="1" showErrorMessage="1" sqref="B407">
      <formula1>$B$236:$B$406</formula1>
    </dataValidation>
    <dataValidation type="list" allowBlank="1" showInputMessage="1" showErrorMessage="1" sqref="D11">
      <formula1>Select_One_Drop_Down</formula1>
    </dataValidation>
    <dataValidation type="list" allowBlank="1" showInputMessage="1" showErrorMessage="1" sqref="E166">
      <formula1>Expand_Reclass</formula1>
    </dataValidation>
  </dataValidations>
  <printOptions horizontalCentered="1"/>
  <pageMargins left="0.25" right="0.25" top="0.66" bottom="0.09" header="0.17" footer="0.17"/>
  <pageSetup scale="85" fitToHeight="0" orientation="portrait" r:id="rId1"/>
  <headerFooter>
    <oddHeader>&amp;C&amp;"Arial Narrow,Bold"&amp;14Recommendation for &amp;K000000Non-Faculty&amp;K01+000 Salary Adjustment/Supplement Form
&amp;"Arial Narrow,Bold Italic"&amp;12(Use for Permanent and Temporary EHRA Non-Faculty, Permanent SHRA, and Post-Docs)</oddHeader>
  </headerFooter>
  <rowBreaks count="1" manualBreakCount="1">
    <brk id="51"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dimension ref="A1"/>
  <sheetViews>
    <sheetView workbookViewId="0">
      <selection activeCell="D8" sqref="D8"/>
    </sheetView>
  </sheetViews>
  <sheetFormatPr baseColWidth="10" defaultColWidth="8.83203125" defaultRowHeight="15" x14ac:dyDescent="0.2"/>
  <cols>
    <col min="1" max="16384" width="8.83203125" style="121"/>
  </cols>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dimension ref="A1:K171"/>
  <sheetViews>
    <sheetView topLeftCell="A166" workbookViewId="0">
      <selection activeCell="D169" sqref="D169"/>
    </sheetView>
  </sheetViews>
  <sheetFormatPr baseColWidth="10" defaultColWidth="8.83203125" defaultRowHeight="15" x14ac:dyDescent="0.2"/>
  <cols>
    <col min="1" max="1" width="9.1640625" style="121" customWidth="1"/>
    <col min="2" max="2" width="53.1640625" style="121" customWidth="1"/>
    <col min="3" max="3" width="9" style="126" bestFit="1" customWidth="1"/>
    <col min="4" max="7" width="10" style="126" bestFit="1" customWidth="1"/>
    <col min="8" max="8" width="1.5" style="121" customWidth="1"/>
    <col min="9" max="16384" width="8.83203125" style="121"/>
  </cols>
  <sheetData>
    <row r="1" spans="1:11" s="120" customFormat="1" ht="33" thickBot="1" x14ac:dyDescent="0.25">
      <c r="A1" s="118"/>
      <c r="B1" s="106" t="s">
        <v>265</v>
      </c>
      <c r="C1" s="119" t="s">
        <v>266</v>
      </c>
      <c r="D1" s="119" t="s">
        <v>74</v>
      </c>
      <c r="E1" s="119" t="s">
        <v>75</v>
      </c>
      <c r="F1" s="119" t="s">
        <v>76</v>
      </c>
      <c r="G1" s="119" t="s">
        <v>267</v>
      </c>
    </row>
    <row r="2" spans="1:11" x14ac:dyDescent="0.2">
      <c r="A2" s="264">
        <v>5012008</v>
      </c>
      <c r="B2" s="265" t="s">
        <v>94</v>
      </c>
      <c r="C2" s="266">
        <v>37012</v>
      </c>
      <c r="D2" s="267">
        <v>52821</v>
      </c>
      <c r="E2" s="267">
        <v>64784</v>
      </c>
      <c r="F2" s="267">
        <v>84895</v>
      </c>
      <c r="G2" s="267">
        <v>105020</v>
      </c>
      <c r="H2" s="121">
        <v>80000000</v>
      </c>
    </row>
    <row r="3" spans="1:11" x14ac:dyDescent="0.2">
      <c r="A3" s="264">
        <v>5012008</v>
      </c>
      <c r="B3" s="268" t="s">
        <v>95</v>
      </c>
      <c r="C3" s="269">
        <v>63734</v>
      </c>
      <c r="D3" s="270">
        <v>92637</v>
      </c>
      <c r="E3" s="270">
        <v>115806</v>
      </c>
      <c r="F3" s="270">
        <v>126947</v>
      </c>
      <c r="G3" s="270">
        <v>139428</v>
      </c>
      <c r="H3" s="121">
        <v>80000000</v>
      </c>
    </row>
    <row r="4" spans="1:11" x14ac:dyDescent="0.2">
      <c r="A4" s="264">
        <v>5012008</v>
      </c>
      <c r="B4" s="268" t="s">
        <v>96</v>
      </c>
      <c r="C4" s="269">
        <v>51195</v>
      </c>
      <c r="D4" s="271">
        <v>71613</v>
      </c>
      <c r="E4" s="270">
        <v>87177</v>
      </c>
      <c r="F4" s="270">
        <v>105037</v>
      </c>
      <c r="G4" s="270">
        <v>120454</v>
      </c>
      <c r="H4" s="121">
        <v>80000000</v>
      </c>
      <c r="K4" s="122"/>
    </row>
    <row r="5" spans="1:11" x14ac:dyDescent="0.2">
      <c r="A5" s="264">
        <v>5012008</v>
      </c>
      <c r="B5" s="268" t="s">
        <v>97</v>
      </c>
      <c r="C5" s="269">
        <v>31200</v>
      </c>
      <c r="D5" s="270">
        <v>35738</v>
      </c>
      <c r="E5" s="270">
        <v>42559</v>
      </c>
      <c r="F5" s="270">
        <v>50766</v>
      </c>
      <c r="G5" s="270">
        <v>59049</v>
      </c>
      <c r="H5" s="121">
        <v>80000000</v>
      </c>
    </row>
    <row r="6" spans="1:11" x14ac:dyDescent="0.2">
      <c r="A6" s="264">
        <v>7012007</v>
      </c>
      <c r="B6" s="268" t="s">
        <v>98</v>
      </c>
      <c r="C6" s="269">
        <v>31200</v>
      </c>
      <c r="D6" s="270">
        <v>31200</v>
      </c>
      <c r="E6" s="270">
        <v>36177</v>
      </c>
      <c r="F6" s="270">
        <v>40944</v>
      </c>
      <c r="G6" s="270">
        <v>50656</v>
      </c>
      <c r="H6" s="121">
        <v>80000001</v>
      </c>
    </row>
    <row r="7" spans="1:11" x14ac:dyDescent="0.2">
      <c r="A7" s="264">
        <v>7012007</v>
      </c>
      <c r="B7" s="268" t="s">
        <v>99</v>
      </c>
      <c r="C7" s="269">
        <v>31200</v>
      </c>
      <c r="D7" s="270">
        <v>33800</v>
      </c>
      <c r="E7" s="270">
        <v>40134</v>
      </c>
      <c r="F7" s="270">
        <v>45834</v>
      </c>
      <c r="G7" s="270">
        <v>53083</v>
      </c>
      <c r="H7" s="121">
        <v>80000001</v>
      </c>
    </row>
    <row r="8" spans="1:11" x14ac:dyDescent="0.2">
      <c r="A8" s="264">
        <v>7012007</v>
      </c>
      <c r="B8" s="268" t="s">
        <v>100</v>
      </c>
      <c r="C8" s="269">
        <v>31200</v>
      </c>
      <c r="D8" s="270">
        <v>37521</v>
      </c>
      <c r="E8" s="270">
        <v>45837</v>
      </c>
      <c r="F8" s="270">
        <v>51038</v>
      </c>
      <c r="G8" s="270">
        <v>58041</v>
      </c>
      <c r="H8" s="121">
        <v>80000001</v>
      </c>
    </row>
    <row r="9" spans="1:11" x14ac:dyDescent="0.2">
      <c r="A9" s="264">
        <v>7012007</v>
      </c>
      <c r="B9" s="268" t="s">
        <v>152</v>
      </c>
      <c r="C9" s="269">
        <v>31200</v>
      </c>
      <c r="D9" s="270">
        <v>43595</v>
      </c>
      <c r="E9" s="270">
        <v>53837</v>
      </c>
      <c r="F9" s="270">
        <v>62885</v>
      </c>
      <c r="G9" s="270">
        <v>71976</v>
      </c>
      <c r="H9" s="121">
        <v>80000001</v>
      </c>
    </row>
    <row r="10" spans="1:11" x14ac:dyDescent="0.2">
      <c r="A10" s="264">
        <v>5012008</v>
      </c>
      <c r="B10" s="268" t="s">
        <v>107</v>
      </c>
      <c r="C10" s="269">
        <v>44996</v>
      </c>
      <c r="D10" s="270">
        <v>76548</v>
      </c>
      <c r="E10" s="270">
        <v>103635</v>
      </c>
      <c r="F10" s="270">
        <v>112060</v>
      </c>
      <c r="G10" s="270">
        <v>123052</v>
      </c>
      <c r="H10" s="121">
        <v>80000002</v>
      </c>
    </row>
    <row r="11" spans="1:11" x14ac:dyDescent="0.2">
      <c r="A11" s="264">
        <v>5012008</v>
      </c>
      <c r="B11" s="268" t="s">
        <v>108</v>
      </c>
      <c r="C11" s="269">
        <v>37012</v>
      </c>
      <c r="D11" s="270">
        <v>53372</v>
      </c>
      <c r="E11" s="270">
        <v>65924</v>
      </c>
      <c r="F11" s="270">
        <v>87870</v>
      </c>
      <c r="G11" s="270">
        <v>109874</v>
      </c>
      <c r="H11" s="121">
        <v>80000002</v>
      </c>
    </row>
    <row r="12" spans="1:11" x14ac:dyDescent="0.2">
      <c r="A12" s="264">
        <v>5012008</v>
      </c>
      <c r="B12" s="268" t="s">
        <v>115</v>
      </c>
      <c r="C12" s="269">
        <v>41552</v>
      </c>
      <c r="D12" s="270">
        <v>54991</v>
      </c>
      <c r="E12" s="270">
        <v>64294</v>
      </c>
      <c r="F12" s="270">
        <v>80084</v>
      </c>
      <c r="G12" s="270">
        <v>100655</v>
      </c>
      <c r="H12" s="121">
        <v>80000003</v>
      </c>
    </row>
    <row r="13" spans="1:11" x14ac:dyDescent="0.2">
      <c r="A13" s="264">
        <v>5012008</v>
      </c>
      <c r="B13" s="268" t="s">
        <v>116</v>
      </c>
      <c r="C13" s="269">
        <v>55142</v>
      </c>
      <c r="D13" s="270">
        <v>80326</v>
      </c>
      <c r="E13" s="270">
        <v>100266</v>
      </c>
      <c r="F13" s="270">
        <v>107627</v>
      </c>
      <c r="G13" s="270">
        <v>118175</v>
      </c>
      <c r="H13" s="121">
        <v>80000003</v>
      </c>
    </row>
    <row r="14" spans="1:11" x14ac:dyDescent="0.2">
      <c r="A14" s="272">
        <v>5012008</v>
      </c>
      <c r="B14" s="273" t="s">
        <v>123</v>
      </c>
      <c r="C14" s="274">
        <v>48920</v>
      </c>
      <c r="D14" s="275">
        <v>72444</v>
      </c>
      <c r="E14" s="275">
        <v>91218</v>
      </c>
      <c r="F14" s="275">
        <v>106363</v>
      </c>
      <c r="G14" s="275">
        <v>126372</v>
      </c>
      <c r="H14" s="121">
        <v>80000004</v>
      </c>
    </row>
    <row r="15" spans="1:11" x14ac:dyDescent="0.2">
      <c r="A15" s="264">
        <v>5012008</v>
      </c>
      <c r="B15" s="268" t="s">
        <v>124</v>
      </c>
      <c r="C15" s="269">
        <v>38748</v>
      </c>
      <c r="D15" s="270">
        <v>55016</v>
      </c>
      <c r="E15" s="270">
        <v>67337</v>
      </c>
      <c r="F15" s="270">
        <v>88920</v>
      </c>
      <c r="G15" s="270">
        <v>110165</v>
      </c>
      <c r="H15" s="121">
        <v>80000004</v>
      </c>
    </row>
    <row r="16" spans="1:11" x14ac:dyDescent="0.2">
      <c r="A16" s="264">
        <v>6012008</v>
      </c>
      <c r="B16" s="268" t="s">
        <v>125</v>
      </c>
      <c r="C16" s="269">
        <v>31888</v>
      </c>
      <c r="D16" s="270">
        <v>40045</v>
      </c>
      <c r="E16" s="270">
        <v>44784</v>
      </c>
      <c r="F16" s="270">
        <v>51907</v>
      </c>
      <c r="G16" s="270">
        <v>59049</v>
      </c>
      <c r="H16" s="121">
        <v>80000004</v>
      </c>
    </row>
    <row r="17" spans="1:10" x14ac:dyDescent="0.2">
      <c r="A17" s="264">
        <v>5012008</v>
      </c>
      <c r="B17" s="268" t="s">
        <v>158</v>
      </c>
      <c r="C17" s="269">
        <v>38519</v>
      </c>
      <c r="D17" s="270">
        <v>54152</v>
      </c>
      <c r="E17" s="270">
        <v>66794</v>
      </c>
      <c r="F17" s="270">
        <v>90913</v>
      </c>
      <c r="G17" s="270">
        <v>115077</v>
      </c>
      <c r="H17" s="121">
        <v>80000006</v>
      </c>
    </row>
    <row r="18" spans="1:10" x14ac:dyDescent="0.2">
      <c r="A18" s="264">
        <v>5012008</v>
      </c>
      <c r="B18" s="268" t="s">
        <v>159</v>
      </c>
      <c r="C18" s="269">
        <v>61044</v>
      </c>
      <c r="D18" s="270">
        <v>75522</v>
      </c>
      <c r="E18" s="270">
        <v>92550</v>
      </c>
      <c r="F18" s="270">
        <v>115516</v>
      </c>
      <c r="G18" s="270">
        <v>138583</v>
      </c>
      <c r="H18" s="121">
        <v>80000006</v>
      </c>
    </row>
    <row r="19" spans="1:10" x14ac:dyDescent="0.2">
      <c r="A19" s="264">
        <v>5012008</v>
      </c>
      <c r="B19" s="268" t="s">
        <v>167</v>
      </c>
      <c r="C19" s="269">
        <v>39622</v>
      </c>
      <c r="D19" s="270">
        <v>54892</v>
      </c>
      <c r="E19" s="270">
        <v>66499</v>
      </c>
      <c r="F19" s="270">
        <v>80531</v>
      </c>
      <c r="G19" s="270">
        <v>94506</v>
      </c>
      <c r="H19" s="121">
        <v>80000007</v>
      </c>
    </row>
    <row r="20" spans="1:10" x14ac:dyDescent="0.2">
      <c r="A20" s="264">
        <v>5012008</v>
      </c>
      <c r="B20" s="268" t="s">
        <v>168</v>
      </c>
      <c r="C20" s="269">
        <v>44996</v>
      </c>
      <c r="D20" s="270">
        <v>66090</v>
      </c>
      <c r="E20" s="270">
        <v>82785</v>
      </c>
      <c r="F20" s="270">
        <v>92382</v>
      </c>
      <c r="G20" s="270">
        <v>102113</v>
      </c>
      <c r="H20" s="121">
        <v>80000007</v>
      </c>
    </row>
    <row r="21" spans="1:10" x14ac:dyDescent="0.2">
      <c r="A21" s="264">
        <v>5012008</v>
      </c>
      <c r="B21" s="268" t="s">
        <v>169</v>
      </c>
      <c r="C21" s="269">
        <v>31200</v>
      </c>
      <c r="D21" s="270">
        <v>41118</v>
      </c>
      <c r="E21" s="270">
        <v>51645</v>
      </c>
      <c r="F21" s="270">
        <v>58082</v>
      </c>
      <c r="G21" s="270">
        <v>64530</v>
      </c>
      <c r="H21" s="121">
        <v>80000007</v>
      </c>
      <c r="J21" s="121" t="s">
        <v>268</v>
      </c>
    </row>
    <row r="22" spans="1:10" x14ac:dyDescent="0.2">
      <c r="A22" s="264">
        <v>7012007</v>
      </c>
      <c r="B22" s="268" t="s">
        <v>185</v>
      </c>
      <c r="C22" s="269">
        <v>45842</v>
      </c>
      <c r="D22" s="270">
        <v>59965</v>
      </c>
      <c r="E22" s="270">
        <v>71187</v>
      </c>
      <c r="F22" s="270">
        <v>84363</v>
      </c>
      <c r="G22" s="270">
        <v>107498</v>
      </c>
      <c r="H22" s="121">
        <v>80000008</v>
      </c>
    </row>
    <row r="23" spans="1:10" x14ac:dyDescent="0.2">
      <c r="A23" s="264">
        <v>7012007</v>
      </c>
      <c r="B23" s="268" t="s">
        <v>208</v>
      </c>
      <c r="C23" s="269">
        <v>33078</v>
      </c>
      <c r="D23" s="270">
        <v>42089</v>
      </c>
      <c r="E23" s="270">
        <v>48723</v>
      </c>
      <c r="F23" s="270">
        <v>55713</v>
      </c>
      <c r="G23" s="270">
        <v>73806</v>
      </c>
      <c r="H23" s="121">
        <v>80000008</v>
      </c>
    </row>
    <row r="24" spans="1:10" x14ac:dyDescent="0.2">
      <c r="A24" s="264">
        <v>7012007</v>
      </c>
      <c r="B24" s="268" t="s">
        <v>209</v>
      </c>
      <c r="C24" s="269">
        <v>36286</v>
      </c>
      <c r="D24" s="271">
        <v>45936</v>
      </c>
      <c r="E24" s="270">
        <v>53382</v>
      </c>
      <c r="F24" s="270">
        <v>63632</v>
      </c>
      <c r="G24" s="270">
        <v>80972</v>
      </c>
      <c r="H24" s="121">
        <v>80000008</v>
      </c>
    </row>
    <row r="25" spans="1:10" x14ac:dyDescent="0.2">
      <c r="A25" s="264">
        <v>6012008</v>
      </c>
      <c r="B25" s="268" t="s">
        <v>214</v>
      </c>
      <c r="C25" s="269">
        <v>38519</v>
      </c>
      <c r="D25" s="270">
        <v>55818</v>
      </c>
      <c r="E25" s="270">
        <v>69184</v>
      </c>
      <c r="F25" s="270">
        <v>72940</v>
      </c>
      <c r="G25" s="270">
        <v>80223</v>
      </c>
      <c r="H25" s="121">
        <v>80000009</v>
      </c>
    </row>
    <row r="26" spans="1:10" x14ac:dyDescent="0.2">
      <c r="A26" s="264">
        <v>6012008</v>
      </c>
      <c r="B26" s="268" t="s">
        <v>254</v>
      </c>
      <c r="C26" s="269">
        <v>31200</v>
      </c>
      <c r="D26" s="270">
        <v>37203</v>
      </c>
      <c r="E26" s="270">
        <v>44218</v>
      </c>
      <c r="F26" s="270">
        <v>50530</v>
      </c>
      <c r="G26" s="270">
        <v>56545</v>
      </c>
      <c r="H26" s="121">
        <v>80000010</v>
      </c>
    </row>
    <row r="27" spans="1:10" x14ac:dyDescent="0.2">
      <c r="A27" s="264">
        <v>6012008</v>
      </c>
      <c r="B27" s="268" t="s">
        <v>255</v>
      </c>
      <c r="C27" s="269">
        <v>44996</v>
      </c>
      <c r="D27" s="270">
        <v>56926</v>
      </c>
      <c r="E27" s="270">
        <v>67337</v>
      </c>
      <c r="F27" s="270">
        <v>90811</v>
      </c>
      <c r="G27" s="270">
        <v>115077</v>
      </c>
      <c r="H27" s="121">
        <v>80000010</v>
      </c>
    </row>
    <row r="28" spans="1:10" x14ac:dyDescent="0.2">
      <c r="A28" s="264">
        <v>6012008</v>
      </c>
      <c r="B28" s="268" t="s">
        <v>256</v>
      </c>
      <c r="C28" s="269">
        <v>31888</v>
      </c>
      <c r="D28" s="270">
        <v>43647</v>
      </c>
      <c r="E28" s="270">
        <v>57762</v>
      </c>
      <c r="F28" s="270">
        <v>68888</v>
      </c>
      <c r="G28" s="270">
        <v>80223</v>
      </c>
      <c r="H28" s="121">
        <v>80000010</v>
      </c>
    </row>
    <row r="29" spans="1:10" x14ac:dyDescent="0.2">
      <c r="A29" s="264">
        <v>7012007</v>
      </c>
      <c r="B29" s="268" t="s">
        <v>351</v>
      </c>
      <c r="C29" s="269">
        <v>31200</v>
      </c>
      <c r="D29" s="270">
        <v>39004</v>
      </c>
      <c r="E29" s="270">
        <v>45494</v>
      </c>
      <c r="F29" s="270">
        <v>53342</v>
      </c>
      <c r="G29" s="270">
        <v>63349</v>
      </c>
      <c r="H29" s="121">
        <v>80000011</v>
      </c>
    </row>
    <row r="30" spans="1:10" x14ac:dyDescent="0.2">
      <c r="A30" s="264">
        <v>7012007</v>
      </c>
      <c r="B30" s="268" t="s">
        <v>352</v>
      </c>
      <c r="C30" s="269">
        <v>44347</v>
      </c>
      <c r="D30" s="270">
        <v>59996</v>
      </c>
      <c r="E30" s="270">
        <v>72437</v>
      </c>
      <c r="F30" s="270">
        <v>91983</v>
      </c>
      <c r="G30" s="270">
        <v>112836</v>
      </c>
      <c r="H30" s="121">
        <v>80000011</v>
      </c>
    </row>
    <row r="31" spans="1:10" x14ac:dyDescent="0.2">
      <c r="A31" s="264">
        <v>7012007</v>
      </c>
      <c r="B31" s="268" t="s">
        <v>353</v>
      </c>
      <c r="C31" s="269">
        <v>34997</v>
      </c>
      <c r="D31" s="270">
        <v>50145</v>
      </c>
      <c r="E31" s="270">
        <v>59747</v>
      </c>
      <c r="F31" s="270">
        <v>72827</v>
      </c>
      <c r="G31" s="270">
        <v>89371</v>
      </c>
      <c r="H31" s="121">
        <v>80000011</v>
      </c>
    </row>
    <row r="32" spans="1:10" x14ac:dyDescent="0.2">
      <c r="A32" s="264">
        <v>6012008</v>
      </c>
      <c r="B32" s="268" t="s">
        <v>240</v>
      </c>
      <c r="C32" s="269">
        <v>31200</v>
      </c>
      <c r="D32" s="270">
        <v>31418</v>
      </c>
      <c r="E32" s="270">
        <v>36691</v>
      </c>
      <c r="F32" s="270">
        <v>45469</v>
      </c>
      <c r="G32" s="270">
        <v>54265</v>
      </c>
      <c r="H32" s="121">
        <v>80000012</v>
      </c>
    </row>
    <row r="33" spans="1:9" x14ac:dyDescent="0.2">
      <c r="A33" s="264">
        <v>6012008</v>
      </c>
      <c r="B33" s="268" t="s">
        <v>241</v>
      </c>
      <c r="C33" s="269">
        <v>31200</v>
      </c>
      <c r="D33" s="270">
        <v>38784</v>
      </c>
      <c r="E33" s="270">
        <v>46664</v>
      </c>
      <c r="F33" s="270">
        <v>67148</v>
      </c>
      <c r="G33" s="270">
        <v>87659</v>
      </c>
      <c r="H33" s="121">
        <v>80000012</v>
      </c>
    </row>
    <row r="34" spans="1:9" x14ac:dyDescent="0.2">
      <c r="A34" s="264">
        <v>6012008</v>
      </c>
      <c r="B34" s="268" t="s">
        <v>248</v>
      </c>
      <c r="C34" s="269">
        <v>31200</v>
      </c>
      <c r="D34" s="270">
        <v>35390</v>
      </c>
      <c r="E34" s="270">
        <v>40712</v>
      </c>
      <c r="F34" s="270">
        <v>49971</v>
      </c>
      <c r="G34" s="270">
        <v>59078</v>
      </c>
      <c r="H34" s="121">
        <v>80000012</v>
      </c>
    </row>
    <row r="35" spans="1:9" x14ac:dyDescent="0.2">
      <c r="A35" s="264">
        <v>5012008</v>
      </c>
      <c r="B35" s="268" t="s">
        <v>126</v>
      </c>
      <c r="C35" s="269">
        <v>44996</v>
      </c>
      <c r="D35" s="270">
        <v>62706</v>
      </c>
      <c r="E35" s="270">
        <v>76031</v>
      </c>
      <c r="F35" s="270">
        <v>96723</v>
      </c>
      <c r="G35" s="270">
        <v>117437</v>
      </c>
      <c r="H35" s="121">
        <v>81000075</v>
      </c>
    </row>
    <row r="36" spans="1:9" x14ac:dyDescent="0.2">
      <c r="A36" s="264">
        <v>5012008</v>
      </c>
      <c r="B36" s="268" t="s">
        <v>127</v>
      </c>
      <c r="C36" s="269">
        <v>58391</v>
      </c>
      <c r="D36" s="270">
        <v>80306</v>
      </c>
      <c r="E36" s="270">
        <v>96723</v>
      </c>
      <c r="F36" s="270">
        <v>112804</v>
      </c>
      <c r="G36" s="270">
        <v>128968</v>
      </c>
      <c r="H36" s="121">
        <v>81000075</v>
      </c>
    </row>
    <row r="37" spans="1:9" x14ac:dyDescent="0.2">
      <c r="A37" s="264">
        <v>5012008</v>
      </c>
      <c r="B37" s="276" t="s">
        <v>227</v>
      </c>
      <c r="C37" s="269">
        <v>46932</v>
      </c>
      <c r="D37" s="270">
        <v>72575</v>
      </c>
      <c r="E37" s="270">
        <v>93636</v>
      </c>
      <c r="F37" s="270">
        <v>107088</v>
      </c>
      <c r="G37" s="270">
        <v>120648</v>
      </c>
      <c r="H37" s="121">
        <v>81000078</v>
      </c>
    </row>
    <row r="38" spans="1:9" x14ac:dyDescent="0.2">
      <c r="A38" s="264">
        <v>5012008</v>
      </c>
      <c r="B38" s="268" t="s">
        <v>228</v>
      </c>
      <c r="C38" s="269">
        <v>31736</v>
      </c>
      <c r="D38" s="270">
        <v>51486</v>
      </c>
      <c r="E38" s="270">
        <v>67772</v>
      </c>
      <c r="F38" s="270">
        <v>75977</v>
      </c>
      <c r="G38" s="270">
        <v>84182</v>
      </c>
      <c r="H38" s="121">
        <v>81000078</v>
      </c>
    </row>
    <row r="39" spans="1:9" x14ac:dyDescent="0.2">
      <c r="A39" s="264">
        <v>5012008</v>
      </c>
      <c r="B39" s="268" t="s">
        <v>105</v>
      </c>
      <c r="C39" s="269">
        <v>42314</v>
      </c>
      <c r="D39" s="270">
        <v>59209</v>
      </c>
      <c r="E39" s="270">
        <v>71922</v>
      </c>
      <c r="F39" s="270">
        <v>82491</v>
      </c>
      <c r="G39" s="270">
        <v>93060</v>
      </c>
      <c r="H39" s="121">
        <v>80000014</v>
      </c>
    </row>
    <row r="40" spans="1:9" x14ac:dyDescent="0.2">
      <c r="A40" s="264">
        <v>5012008</v>
      </c>
      <c r="B40" s="268" t="s">
        <v>184</v>
      </c>
      <c r="C40" s="269">
        <v>42314</v>
      </c>
      <c r="D40" s="270">
        <v>54541</v>
      </c>
      <c r="E40" s="270">
        <v>62403</v>
      </c>
      <c r="F40" s="270">
        <v>75058</v>
      </c>
      <c r="G40" s="270">
        <v>87625</v>
      </c>
      <c r="H40" s="121">
        <v>80000014</v>
      </c>
    </row>
    <row r="41" spans="1:9" x14ac:dyDescent="0.2">
      <c r="A41" s="264"/>
      <c r="B41" s="268" t="s">
        <v>142</v>
      </c>
      <c r="C41" s="269">
        <v>43030</v>
      </c>
      <c r="D41" s="270">
        <v>63414</v>
      </c>
      <c r="E41" s="270">
        <v>75670</v>
      </c>
      <c r="F41" s="270">
        <v>102879</v>
      </c>
      <c r="G41" s="270">
        <v>120587</v>
      </c>
      <c r="I41" s="123"/>
    </row>
    <row r="42" spans="1:9" x14ac:dyDescent="0.2">
      <c r="A42" s="264">
        <v>5012008</v>
      </c>
      <c r="B42" s="268" t="s">
        <v>143</v>
      </c>
      <c r="C42" s="269">
        <v>31200</v>
      </c>
      <c r="D42" s="270">
        <v>31948</v>
      </c>
      <c r="E42" s="270">
        <v>37615</v>
      </c>
      <c r="F42" s="270">
        <v>41873</v>
      </c>
      <c r="G42" s="270">
        <v>46469</v>
      </c>
      <c r="H42" s="121">
        <v>80000015</v>
      </c>
      <c r="I42" s="123"/>
    </row>
    <row r="43" spans="1:9" x14ac:dyDescent="0.2">
      <c r="A43" s="264">
        <v>5012008</v>
      </c>
      <c r="B43" s="268" t="s">
        <v>144</v>
      </c>
      <c r="C43" s="269">
        <v>75202</v>
      </c>
      <c r="D43" s="270">
        <v>127361</v>
      </c>
      <c r="E43" s="270">
        <v>133623</v>
      </c>
      <c r="F43" s="270">
        <v>154661</v>
      </c>
      <c r="G43" s="270">
        <v>175111</v>
      </c>
      <c r="H43" s="121">
        <v>80000015</v>
      </c>
      <c r="I43" s="123"/>
    </row>
    <row r="44" spans="1:9" x14ac:dyDescent="0.2">
      <c r="A44" s="264">
        <v>5012008</v>
      </c>
      <c r="B44" s="277" t="s">
        <v>145</v>
      </c>
      <c r="C44" s="269">
        <v>63734</v>
      </c>
      <c r="D44" s="270">
        <v>101747</v>
      </c>
      <c r="E44" s="270">
        <v>111708</v>
      </c>
      <c r="F44" s="270">
        <v>122666</v>
      </c>
      <c r="G44" s="270">
        <v>135573</v>
      </c>
      <c r="H44" s="121">
        <v>80000015</v>
      </c>
      <c r="I44" s="123"/>
    </row>
    <row r="45" spans="1:9" x14ac:dyDescent="0.2">
      <c r="A45" s="264"/>
      <c r="B45" s="268" t="s">
        <v>146</v>
      </c>
      <c r="C45" s="269">
        <v>46932</v>
      </c>
      <c r="D45" s="270">
        <v>83961</v>
      </c>
      <c r="E45" s="270">
        <v>96234</v>
      </c>
      <c r="F45" s="270">
        <v>105644</v>
      </c>
      <c r="G45" s="270">
        <v>126510</v>
      </c>
      <c r="I45" s="123"/>
    </row>
    <row r="46" spans="1:9" x14ac:dyDescent="0.2">
      <c r="A46" s="264">
        <v>5012008</v>
      </c>
      <c r="B46" s="268" t="s">
        <v>147</v>
      </c>
      <c r="C46" s="269">
        <v>31200</v>
      </c>
      <c r="D46" s="270">
        <v>41081</v>
      </c>
      <c r="E46" s="270">
        <v>50039</v>
      </c>
      <c r="F46" s="270">
        <v>63453</v>
      </c>
      <c r="G46" s="270">
        <v>76697</v>
      </c>
      <c r="H46" s="121">
        <v>80000015</v>
      </c>
      <c r="I46" s="123"/>
    </row>
    <row r="47" spans="1:9" x14ac:dyDescent="0.2">
      <c r="A47" s="264">
        <v>5012008</v>
      </c>
      <c r="B47" s="268" t="s">
        <v>157</v>
      </c>
      <c r="C47" s="269">
        <v>35648</v>
      </c>
      <c r="D47" s="270">
        <v>51980</v>
      </c>
      <c r="E47" s="270">
        <v>64941</v>
      </c>
      <c r="F47" s="270">
        <v>74991</v>
      </c>
      <c r="G47" s="270">
        <v>84588</v>
      </c>
      <c r="H47" s="121">
        <v>80000015</v>
      </c>
      <c r="I47" s="123"/>
    </row>
    <row r="48" spans="1:9" x14ac:dyDescent="0.2">
      <c r="A48" s="264">
        <v>5012008</v>
      </c>
      <c r="B48" s="268" t="s">
        <v>163</v>
      </c>
      <c r="C48" s="269">
        <v>38519</v>
      </c>
      <c r="D48" s="270">
        <v>46934</v>
      </c>
      <c r="E48" s="270">
        <v>51414</v>
      </c>
      <c r="F48" s="270">
        <v>71620</v>
      </c>
      <c r="G48" s="270">
        <v>91707</v>
      </c>
      <c r="H48" s="121">
        <v>80000015</v>
      </c>
      <c r="I48" s="123"/>
    </row>
    <row r="49" spans="1:8" x14ac:dyDescent="0.2">
      <c r="A49" s="264">
        <v>6012008</v>
      </c>
      <c r="B49" s="268" t="s">
        <v>172</v>
      </c>
      <c r="C49" s="269">
        <v>38545</v>
      </c>
      <c r="D49" s="270">
        <v>49193</v>
      </c>
      <c r="E49" s="270">
        <v>56253</v>
      </c>
      <c r="F49" s="270">
        <v>64911</v>
      </c>
      <c r="G49" s="270">
        <v>73423</v>
      </c>
      <c r="H49" s="121">
        <v>80000017</v>
      </c>
    </row>
    <row r="50" spans="1:8" x14ac:dyDescent="0.2">
      <c r="A50" s="264">
        <v>6012008</v>
      </c>
      <c r="B50" s="268" t="s">
        <v>173</v>
      </c>
      <c r="C50" s="269">
        <v>31200</v>
      </c>
      <c r="D50" s="270">
        <v>31200</v>
      </c>
      <c r="E50" s="270">
        <v>35278</v>
      </c>
      <c r="F50" s="270">
        <v>38261</v>
      </c>
      <c r="G50" s="270">
        <v>41866</v>
      </c>
      <c r="H50" s="121">
        <v>80000018</v>
      </c>
    </row>
    <row r="51" spans="1:8" x14ac:dyDescent="0.2">
      <c r="A51" s="264">
        <v>6012008</v>
      </c>
      <c r="B51" s="277" t="s">
        <v>170</v>
      </c>
      <c r="C51" s="269">
        <v>43200</v>
      </c>
      <c r="D51" s="270">
        <v>57840</v>
      </c>
      <c r="E51" s="270">
        <v>68424</v>
      </c>
      <c r="F51" s="270">
        <v>78368</v>
      </c>
      <c r="G51" s="270">
        <v>86645</v>
      </c>
      <c r="H51" s="121">
        <v>80000019</v>
      </c>
    </row>
    <row r="52" spans="1:8" x14ac:dyDescent="0.2">
      <c r="A52" s="264">
        <v>6012008</v>
      </c>
      <c r="B52" s="268" t="s">
        <v>171</v>
      </c>
      <c r="C52" s="269">
        <v>31200</v>
      </c>
      <c r="D52" s="270">
        <v>37523</v>
      </c>
      <c r="E52" s="270">
        <v>42125</v>
      </c>
      <c r="F52" s="270">
        <v>56122</v>
      </c>
      <c r="G52" s="270">
        <v>70271</v>
      </c>
      <c r="H52" s="121">
        <v>80000019</v>
      </c>
    </row>
    <row r="53" spans="1:8" x14ac:dyDescent="0.2">
      <c r="A53" s="264">
        <v>6012008</v>
      </c>
      <c r="B53" s="268" t="s">
        <v>174</v>
      </c>
      <c r="C53" s="269">
        <v>35610</v>
      </c>
      <c r="D53" s="270">
        <v>47794</v>
      </c>
      <c r="E53" s="270">
        <v>56470</v>
      </c>
      <c r="F53" s="270">
        <v>65164</v>
      </c>
      <c r="G53" s="270">
        <v>73007</v>
      </c>
      <c r="H53" s="121">
        <v>80000019</v>
      </c>
    </row>
    <row r="54" spans="1:8" x14ac:dyDescent="0.2">
      <c r="A54" s="264"/>
      <c r="B54" s="268" t="s">
        <v>220</v>
      </c>
      <c r="C54" s="269">
        <v>43200</v>
      </c>
      <c r="D54" s="270">
        <v>55039</v>
      </c>
      <c r="E54" s="270">
        <v>62447</v>
      </c>
      <c r="F54" s="270">
        <v>69685</v>
      </c>
      <c r="G54" s="270">
        <v>76683</v>
      </c>
    </row>
    <row r="55" spans="1:8" x14ac:dyDescent="0.2">
      <c r="A55" s="264">
        <v>6012008</v>
      </c>
      <c r="B55" s="278" t="s">
        <v>233</v>
      </c>
      <c r="C55" s="269">
        <v>31200</v>
      </c>
      <c r="D55" s="270">
        <v>43963</v>
      </c>
      <c r="E55" s="270">
        <v>54840</v>
      </c>
      <c r="F55" s="270">
        <v>67490</v>
      </c>
      <c r="G55" s="270">
        <v>80270</v>
      </c>
      <c r="H55" s="121">
        <v>80000021</v>
      </c>
    </row>
    <row r="56" spans="1:8" x14ac:dyDescent="0.2">
      <c r="A56" s="264">
        <v>6012008</v>
      </c>
      <c r="B56" s="268" t="s">
        <v>234</v>
      </c>
      <c r="C56" s="269">
        <v>38545</v>
      </c>
      <c r="D56" s="270">
        <v>54892</v>
      </c>
      <c r="E56" s="270">
        <v>67554</v>
      </c>
      <c r="F56" s="270">
        <v>75405</v>
      </c>
      <c r="G56" s="270">
        <v>83856</v>
      </c>
      <c r="H56" s="121">
        <v>80000021</v>
      </c>
    </row>
    <row r="57" spans="1:8" x14ac:dyDescent="0.2">
      <c r="A57" s="264">
        <v>5012008</v>
      </c>
      <c r="B57" s="268" t="s">
        <v>136</v>
      </c>
      <c r="C57" s="269">
        <v>35648</v>
      </c>
      <c r="D57" s="270">
        <v>47681</v>
      </c>
      <c r="E57" s="270">
        <v>59980</v>
      </c>
      <c r="F57" s="270">
        <v>80227</v>
      </c>
      <c r="G57" s="270">
        <v>100700</v>
      </c>
      <c r="H57" s="121">
        <v>80000022</v>
      </c>
    </row>
    <row r="58" spans="1:8" x14ac:dyDescent="0.2">
      <c r="A58" s="264">
        <v>5012008</v>
      </c>
      <c r="B58" s="268" t="s">
        <v>247</v>
      </c>
      <c r="C58" s="269">
        <v>34361</v>
      </c>
      <c r="D58" s="270">
        <v>45354</v>
      </c>
      <c r="E58" s="270">
        <v>56592</v>
      </c>
      <c r="F58" s="270">
        <v>72387</v>
      </c>
      <c r="G58" s="270">
        <v>88529</v>
      </c>
      <c r="H58" s="121">
        <v>80000022</v>
      </c>
    </row>
    <row r="59" spans="1:8" x14ac:dyDescent="0.2">
      <c r="A59" s="264">
        <v>6012008</v>
      </c>
      <c r="B59" s="268" t="s">
        <v>276</v>
      </c>
      <c r="C59" s="269">
        <v>31200</v>
      </c>
      <c r="D59" s="270">
        <v>42363</v>
      </c>
      <c r="E59" s="270">
        <v>56042</v>
      </c>
      <c r="F59" s="270">
        <v>63051</v>
      </c>
      <c r="G59" s="270">
        <v>70279</v>
      </c>
      <c r="H59" s="121">
        <v>80000023</v>
      </c>
    </row>
    <row r="60" spans="1:8" x14ac:dyDescent="0.2">
      <c r="A60" s="264">
        <v>7012007</v>
      </c>
      <c r="B60" s="268" t="s">
        <v>251</v>
      </c>
      <c r="C60" s="269">
        <v>34361</v>
      </c>
      <c r="D60" s="270">
        <v>45261</v>
      </c>
      <c r="E60" s="270">
        <v>56042</v>
      </c>
      <c r="F60" s="270">
        <v>65207</v>
      </c>
      <c r="G60" s="270">
        <v>73858</v>
      </c>
      <c r="H60" s="121">
        <v>80000023</v>
      </c>
    </row>
    <row r="61" spans="1:8" x14ac:dyDescent="0.2">
      <c r="A61" s="264">
        <v>7012007</v>
      </c>
      <c r="B61" s="268" t="s">
        <v>252</v>
      </c>
      <c r="C61" s="269">
        <v>31200</v>
      </c>
      <c r="D61" s="270">
        <v>40948</v>
      </c>
      <c r="E61" s="270">
        <v>50651</v>
      </c>
      <c r="F61" s="270">
        <v>58900</v>
      </c>
      <c r="G61" s="270">
        <v>67337</v>
      </c>
      <c r="H61" s="121">
        <v>80000023</v>
      </c>
    </row>
    <row r="62" spans="1:8" x14ac:dyDescent="0.2">
      <c r="A62" s="264">
        <v>7012007</v>
      </c>
      <c r="B62" s="268" t="s">
        <v>253</v>
      </c>
      <c r="C62" s="269">
        <v>31200</v>
      </c>
      <c r="D62" s="270">
        <v>34553</v>
      </c>
      <c r="E62" s="270">
        <v>42982</v>
      </c>
      <c r="F62" s="270">
        <v>51969</v>
      </c>
      <c r="G62" s="270">
        <v>60817</v>
      </c>
      <c r="H62" s="121">
        <v>80000023</v>
      </c>
    </row>
    <row r="63" spans="1:8" x14ac:dyDescent="0.2">
      <c r="A63" s="264">
        <v>5012008</v>
      </c>
      <c r="B63" s="268" t="s">
        <v>109</v>
      </c>
      <c r="C63" s="269">
        <v>40012</v>
      </c>
      <c r="D63" s="270">
        <v>53683</v>
      </c>
      <c r="E63" s="270">
        <v>62963</v>
      </c>
      <c r="F63" s="270">
        <v>86687</v>
      </c>
      <c r="G63" s="270">
        <v>110317</v>
      </c>
      <c r="H63" s="121">
        <v>80000024</v>
      </c>
    </row>
    <row r="64" spans="1:8" x14ac:dyDescent="0.2">
      <c r="A64" s="264">
        <v>5012008</v>
      </c>
      <c r="B64" s="268" t="s">
        <v>110</v>
      </c>
      <c r="C64" s="269">
        <v>39228</v>
      </c>
      <c r="D64" s="270">
        <v>50279</v>
      </c>
      <c r="E64" s="270">
        <v>57500</v>
      </c>
      <c r="F64" s="270">
        <v>72449</v>
      </c>
      <c r="G64" s="270">
        <v>87883</v>
      </c>
      <c r="H64" s="121">
        <v>80000024</v>
      </c>
    </row>
    <row r="65" spans="1:8" x14ac:dyDescent="0.2">
      <c r="A65" s="264">
        <v>5012008</v>
      </c>
      <c r="B65" s="268" t="s">
        <v>111</v>
      </c>
      <c r="C65" s="269">
        <v>31888</v>
      </c>
      <c r="D65" s="270">
        <v>42354</v>
      </c>
      <c r="E65" s="270">
        <v>49192</v>
      </c>
      <c r="F65" s="270">
        <v>68486</v>
      </c>
      <c r="G65" s="270">
        <v>87883</v>
      </c>
      <c r="H65" s="121">
        <v>80000024</v>
      </c>
    </row>
    <row r="66" spans="1:8" x14ac:dyDescent="0.2">
      <c r="A66" s="264">
        <v>5012008</v>
      </c>
      <c r="B66" s="268" t="s">
        <v>112</v>
      </c>
      <c r="C66" s="269">
        <v>31888</v>
      </c>
      <c r="D66" s="270">
        <v>45483</v>
      </c>
      <c r="E66" s="270">
        <v>55454</v>
      </c>
      <c r="F66" s="270">
        <v>66118</v>
      </c>
      <c r="G66" s="270">
        <v>76697</v>
      </c>
      <c r="H66" s="121">
        <v>80000024</v>
      </c>
    </row>
    <row r="67" spans="1:8" x14ac:dyDescent="0.2">
      <c r="A67" s="264">
        <v>5012008</v>
      </c>
      <c r="B67" s="268" t="s">
        <v>113</v>
      </c>
      <c r="C67" s="269">
        <v>31200</v>
      </c>
      <c r="D67" s="270">
        <v>40730</v>
      </c>
      <c r="E67" s="270">
        <v>50765</v>
      </c>
      <c r="F67" s="270">
        <v>57574</v>
      </c>
      <c r="G67" s="270">
        <v>64426</v>
      </c>
      <c r="H67" s="121">
        <v>80000024</v>
      </c>
    </row>
    <row r="68" spans="1:8" x14ac:dyDescent="0.2">
      <c r="A68" s="264">
        <v>5012008</v>
      </c>
      <c r="B68" s="268" t="s">
        <v>114</v>
      </c>
      <c r="C68" s="269">
        <v>31200</v>
      </c>
      <c r="D68" s="270">
        <v>33394</v>
      </c>
      <c r="E68" s="270">
        <v>38084</v>
      </c>
      <c r="F68" s="270">
        <v>44195</v>
      </c>
      <c r="G68" s="270">
        <v>50080</v>
      </c>
      <c r="H68" s="121">
        <v>80000024</v>
      </c>
    </row>
    <row r="69" spans="1:8" x14ac:dyDescent="0.2">
      <c r="A69" s="264">
        <v>5012008</v>
      </c>
      <c r="B69" s="268" t="s">
        <v>198</v>
      </c>
      <c r="C69" s="269">
        <v>31200</v>
      </c>
      <c r="D69" s="270">
        <v>33651</v>
      </c>
      <c r="E69" s="270">
        <v>42476</v>
      </c>
      <c r="F69" s="270">
        <v>48528</v>
      </c>
      <c r="G69" s="270">
        <v>54731</v>
      </c>
      <c r="H69" s="121">
        <v>80000024</v>
      </c>
    </row>
    <row r="70" spans="1:8" x14ac:dyDescent="0.2">
      <c r="A70" s="264"/>
      <c r="B70" s="268" t="s">
        <v>128</v>
      </c>
      <c r="C70" s="269">
        <v>36521</v>
      </c>
      <c r="D70" s="270">
        <v>49030</v>
      </c>
      <c r="E70" s="270">
        <v>63099</v>
      </c>
      <c r="F70" s="270">
        <v>77096</v>
      </c>
      <c r="G70" s="270">
        <v>77096</v>
      </c>
    </row>
    <row r="71" spans="1:8" x14ac:dyDescent="0.2">
      <c r="A71" s="264">
        <v>6012008</v>
      </c>
      <c r="B71" s="268" t="s">
        <v>129</v>
      </c>
      <c r="C71" s="269">
        <v>31888</v>
      </c>
      <c r="D71" s="270">
        <v>42912</v>
      </c>
      <c r="E71" s="270">
        <v>55147</v>
      </c>
      <c r="F71" s="270">
        <v>61509</v>
      </c>
      <c r="G71" s="270">
        <v>67318</v>
      </c>
      <c r="H71" s="121">
        <v>80000025</v>
      </c>
    </row>
    <row r="72" spans="1:8" x14ac:dyDescent="0.2">
      <c r="A72" s="264">
        <v>6012008</v>
      </c>
      <c r="B72" s="268" t="s">
        <v>130</v>
      </c>
      <c r="C72" s="269">
        <v>31200</v>
      </c>
      <c r="D72" s="270">
        <v>33782</v>
      </c>
      <c r="E72" s="270">
        <v>44543</v>
      </c>
      <c r="F72" s="270">
        <v>49633</v>
      </c>
      <c r="G72" s="270">
        <v>54265</v>
      </c>
      <c r="H72" s="121">
        <v>80000025</v>
      </c>
    </row>
    <row r="73" spans="1:8" x14ac:dyDescent="0.2">
      <c r="A73" s="264">
        <v>7012007</v>
      </c>
      <c r="B73" s="268" t="s">
        <v>221</v>
      </c>
      <c r="C73" s="269">
        <v>31200</v>
      </c>
      <c r="D73" s="270">
        <v>41281</v>
      </c>
      <c r="E73" s="270">
        <v>54985</v>
      </c>
      <c r="F73" s="270">
        <v>69254</v>
      </c>
      <c r="G73" s="270">
        <v>83965</v>
      </c>
      <c r="H73" s="121">
        <v>80000026</v>
      </c>
    </row>
    <row r="74" spans="1:8" x14ac:dyDescent="0.2">
      <c r="A74" s="264">
        <v>7012007</v>
      </c>
      <c r="B74" s="268" t="s">
        <v>262</v>
      </c>
      <c r="C74" s="269">
        <v>31200</v>
      </c>
      <c r="D74" s="270">
        <v>38055</v>
      </c>
      <c r="E74" s="270">
        <v>49909</v>
      </c>
      <c r="F74" s="270">
        <v>59465</v>
      </c>
      <c r="G74" s="270">
        <v>69511</v>
      </c>
      <c r="H74" s="121">
        <v>80000026</v>
      </c>
    </row>
    <row r="75" spans="1:8" x14ac:dyDescent="0.2">
      <c r="A75" s="264">
        <v>7012007</v>
      </c>
      <c r="B75" s="268" t="s">
        <v>239</v>
      </c>
      <c r="C75" s="269">
        <v>31200</v>
      </c>
      <c r="D75" s="270">
        <v>37253</v>
      </c>
      <c r="E75" s="270">
        <v>44628</v>
      </c>
      <c r="F75" s="270">
        <v>64177</v>
      </c>
      <c r="G75" s="270">
        <v>83866</v>
      </c>
      <c r="H75" s="121">
        <v>80000027</v>
      </c>
    </row>
    <row r="76" spans="1:8" x14ac:dyDescent="0.2">
      <c r="A76" s="264">
        <v>6012008</v>
      </c>
      <c r="B76" s="268" t="s">
        <v>106</v>
      </c>
      <c r="C76" s="269">
        <v>31200</v>
      </c>
      <c r="D76" s="270">
        <v>33067</v>
      </c>
      <c r="E76" s="270">
        <v>41109</v>
      </c>
      <c r="F76" s="270">
        <v>47736</v>
      </c>
      <c r="G76" s="270">
        <v>54265</v>
      </c>
      <c r="H76" s="121">
        <v>81000001</v>
      </c>
    </row>
    <row r="77" spans="1:8" x14ac:dyDescent="0.2">
      <c r="A77" s="264">
        <v>5012008</v>
      </c>
      <c r="B77" s="268" t="s">
        <v>177</v>
      </c>
      <c r="C77" s="269">
        <v>41480</v>
      </c>
      <c r="D77" s="270">
        <v>52336</v>
      </c>
      <c r="E77" s="270">
        <v>60871</v>
      </c>
      <c r="F77" s="270">
        <v>72619</v>
      </c>
      <c r="G77" s="270">
        <v>84942</v>
      </c>
      <c r="H77" s="121">
        <v>81000001</v>
      </c>
    </row>
    <row r="78" spans="1:8" x14ac:dyDescent="0.2">
      <c r="A78" s="264">
        <v>5012008</v>
      </c>
      <c r="B78" s="268" t="s">
        <v>210</v>
      </c>
      <c r="C78" s="269">
        <v>35648</v>
      </c>
      <c r="D78" s="270">
        <v>44914</v>
      </c>
      <c r="E78" s="270">
        <v>52614</v>
      </c>
      <c r="F78" s="270">
        <v>59682</v>
      </c>
      <c r="G78" s="270">
        <v>67229</v>
      </c>
      <c r="H78" s="121">
        <v>81000001</v>
      </c>
    </row>
    <row r="79" spans="1:8" x14ac:dyDescent="0.2">
      <c r="A79" s="264">
        <v>6012008</v>
      </c>
      <c r="B79" s="268" t="s">
        <v>135</v>
      </c>
      <c r="C79" s="269">
        <v>31200</v>
      </c>
      <c r="D79" s="270">
        <v>31200</v>
      </c>
      <c r="E79" s="270">
        <v>34735</v>
      </c>
      <c r="F79" s="270">
        <v>44500</v>
      </c>
      <c r="G79" s="270">
        <v>54265</v>
      </c>
      <c r="H79" s="121">
        <v>81000025</v>
      </c>
    </row>
    <row r="80" spans="1:8" x14ac:dyDescent="0.2">
      <c r="A80" s="264">
        <v>7012007</v>
      </c>
      <c r="B80" s="268" t="s">
        <v>120</v>
      </c>
      <c r="C80" s="269">
        <v>43590</v>
      </c>
      <c r="D80" s="270">
        <v>62615</v>
      </c>
      <c r="E80" s="270">
        <v>80761</v>
      </c>
      <c r="F80" s="270">
        <v>96486</v>
      </c>
      <c r="G80" s="270">
        <v>113228</v>
      </c>
      <c r="H80" s="121">
        <v>80000030</v>
      </c>
    </row>
    <row r="81" spans="1:8" x14ac:dyDescent="0.2">
      <c r="A81" s="264">
        <v>7012007</v>
      </c>
      <c r="B81" s="268" t="s">
        <v>121</v>
      </c>
      <c r="C81" s="269">
        <v>57000</v>
      </c>
      <c r="D81" s="270">
        <v>81719</v>
      </c>
      <c r="E81" s="270">
        <v>104003</v>
      </c>
      <c r="F81" s="270">
        <v>116228</v>
      </c>
      <c r="G81" s="270">
        <v>128869</v>
      </c>
      <c r="H81" s="121">
        <v>80000030</v>
      </c>
    </row>
    <row r="82" spans="1:8" x14ac:dyDescent="0.2">
      <c r="A82" s="264">
        <v>7012007</v>
      </c>
      <c r="B82" s="268" t="s">
        <v>122</v>
      </c>
      <c r="C82" s="269">
        <v>37230</v>
      </c>
      <c r="D82" s="270">
        <v>49092</v>
      </c>
      <c r="E82" s="270">
        <v>61302</v>
      </c>
      <c r="F82" s="270">
        <v>77870</v>
      </c>
      <c r="G82" s="270">
        <v>94753</v>
      </c>
      <c r="H82" s="121">
        <v>80000030</v>
      </c>
    </row>
    <row r="83" spans="1:8" x14ac:dyDescent="0.2">
      <c r="A83" s="264">
        <v>1012013</v>
      </c>
      <c r="B83" s="268" t="s">
        <v>180</v>
      </c>
      <c r="C83" s="269">
        <v>51000</v>
      </c>
      <c r="D83" s="270">
        <v>71591</v>
      </c>
      <c r="E83" s="270">
        <v>100069</v>
      </c>
      <c r="F83" s="270">
        <v>115739</v>
      </c>
      <c r="G83" s="270">
        <v>130996</v>
      </c>
      <c r="H83" s="121">
        <v>80000030</v>
      </c>
    </row>
    <row r="84" spans="1:8" x14ac:dyDescent="0.2">
      <c r="A84" s="264">
        <v>7012007</v>
      </c>
      <c r="B84" s="268" t="s">
        <v>176</v>
      </c>
      <c r="C84" s="269">
        <v>57794</v>
      </c>
      <c r="D84" s="270">
        <v>83706</v>
      </c>
      <c r="E84" s="270">
        <v>112257</v>
      </c>
      <c r="F84" s="270">
        <v>123270</v>
      </c>
      <c r="G84" s="270">
        <v>141537</v>
      </c>
      <c r="H84" s="121">
        <v>80000033</v>
      </c>
    </row>
    <row r="85" spans="1:8" x14ac:dyDescent="0.2">
      <c r="A85" s="264">
        <v>1012013</v>
      </c>
      <c r="B85" s="268" t="s">
        <v>181</v>
      </c>
      <c r="C85" s="269">
        <v>77000</v>
      </c>
      <c r="D85" s="270">
        <v>98956</v>
      </c>
      <c r="E85" s="270">
        <v>120258</v>
      </c>
      <c r="F85" s="270">
        <v>135614</v>
      </c>
      <c r="G85" s="270">
        <v>152474</v>
      </c>
      <c r="H85" s="121">
        <v>80000033</v>
      </c>
    </row>
    <row r="86" spans="1:8" x14ac:dyDescent="0.2">
      <c r="A86" s="264"/>
      <c r="B86" s="268" t="s">
        <v>175</v>
      </c>
      <c r="C86" s="269">
        <v>79073</v>
      </c>
      <c r="D86" s="270">
        <v>106923</v>
      </c>
      <c r="E86" s="270">
        <v>135217</v>
      </c>
      <c r="F86" s="270">
        <v>159171</v>
      </c>
      <c r="G86" s="270">
        <v>184333</v>
      </c>
    </row>
    <row r="87" spans="1:8" x14ac:dyDescent="0.2">
      <c r="A87" s="264">
        <v>1012013</v>
      </c>
      <c r="B87" s="268" t="s">
        <v>182</v>
      </c>
      <c r="C87" s="269">
        <v>51000</v>
      </c>
      <c r="D87" s="270">
        <v>71013</v>
      </c>
      <c r="E87" s="270">
        <v>98565</v>
      </c>
      <c r="F87" s="270">
        <v>116888</v>
      </c>
      <c r="G87" s="270">
        <v>135087</v>
      </c>
      <c r="H87" s="121">
        <v>80000034</v>
      </c>
    </row>
    <row r="88" spans="1:8" x14ac:dyDescent="0.2">
      <c r="A88" s="264">
        <v>7012007</v>
      </c>
      <c r="B88" s="268" t="s">
        <v>199</v>
      </c>
      <c r="C88" s="269">
        <v>43600</v>
      </c>
      <c r="D88" s="270">
        <v>62299</v>
      </c>
      <c r="E88" s="270">
        <v>76739</v>
      </c>
      <c r="F88" s="270">
        <v>91660</v>
      </c>
      <c r="G88" s="270">
        <v>107371</v>
      </c>
      <c r="H88" s="121">
        <v>80000034</v>
      </c>
    </row>
    <row r="89" spans="1:8" x14ac:dyDescent="0.2">
      <c r="A89" s="264">
        <v>7012007</v>
      </c>
      <c r="B89" s="268" t="s">
        <v>200</v>
      </c>
      <c r="C89" s="269">
        <v>57000</v>
      </c>
      <c r="D89" s="270">
        <v>77955</v>
      </c>
      <c r="E89" s="270">
        <v>96911</v>
      </c>
      <c r="F89" s="270">
        <v>113971</v>
      </c>
      <c r="G89" s="270">
        <v>130996</v>
      </c>
      <c r="H89" s="121">
        <v>80000034</v>
      </c>
    </row>
    <row r="90" spans="1:8" x14ac:dyDescent="0.2">
      <c r="A90" s="264">
        <v>7012007</v>
      </c>
      <c r="B90" s="268" t="s">
        <v>201</v>
      </c>
      <c r="C90" s="269">
        <v>32109</v>
      </c>
      <c r="D90" s="270">
        <v>46590</v>
      </c>
      <c r="E90" s="270">
        <v>57705</v>
      </c>
      <c r="F90" s="270">
        <v>69931</v>
      </c>
      <c r="G90" s="270">
        <v>82672</v>
      </c>
      <c r="H90" s="121">
        <v>80000034</v>
      </c>
    </row>
    <row r="91" spans="1:8" x14ac:dyDescent="0.2">
      <c r="A91" s="264">
        <v>1012013</v>
      </c>
      <c r="B91" s="268" t="s">
        <v>178</v>
      </c>
      <c r="C91" s="269">
        <v>44000</v>
      </c>
      <c r="D91" s="270">
        <v>56712</v>
      </c>
      <c r="E91" s="270">
        <v>68175</v>
      </c>
      <c r="F91" s="270">
        <v>83365</v>
      </c>
      <c r="G91" s="270">
        <v>98780</v>
      </c>
      <c r="H91" s="121">
        <v>80000035</v>
      </c>
    </row>
    <row r="92" spans="1:8" x14ac:dyDescent="0.2">
      <c r="A92" s="264">
        <v>1012013</v>
      </c>
      <c r="B92" s="268" t="s">
        <v>179</v>
      </c>
      <c r="C92" s="269">
        <v>31200</v>
      </c>
      <c r="D92" s="270">
        <v>41155</v>
      </c>
      <c r="E92" s="270">
        <v>51691</v>
      </c>
      <c r="F92" s="270">
        <v>64576</v>
      </c>
      <c r="G92" s="270">
        <v>77687</v>
      </c>
      <c r="H92" s="121">
        <v>80000035</v>
      </c>
    </row>
    <row r="93" spans="1:8" x14ac:dyDescent="0.2">
      <c r="A93" s="264">
        <v>1012013</v>
      </c>
      <c r="B93" s="268" t="s">
        <v>242</v>
      </c>
      <c r="C93" s="269">
        <v>47350</v>
      </c>
      <c r="D93" s="270">
        <v>62112</v>
      </c>
      <c r="E93" s="270">
        <v>76507</v>
      </c>
      <c r="F93" s="270">
        <v>91382</v>
      </c>
      <c r="G93" s="270">
        <v>106619</v>
      </c>
      <c r="H93" s="121">
        <v>80000035</v>
      </c>
    </row>
    <row r="94" spans="1:8" x14ac:dyDescent="0.2">
      <c r="A94" s="264">
        <v>1012013</v>
      </c>
      <c r="B94" s="268" t="s">
        <v>243</v>
      </c>
      <c r="C94" s="269">
        <v>56000</v>
      </c>
      <c r="D94" s="270">
        <v>77315</v>
      </c>
      <c r="E94" s="270">
        <v>101372</v>
      </c>
      <c r="F94" s="270">
        <v>121221</v>
      </c>
      <c r="G94" s="270">
        <v>141735</v>
      </c>
      <c r="H94" s="121">
        <v>80000035</v>
      </c>
    </row>
    <row r="95" spans="1:8" x14ac:dyDescent="0.2">
      <c r="A95" s="264">
        <v>7012007</v>
      </c>
      <c r="B95" s="268" t="s">
        <v>244</v>
      </c>
      <c r="C95" s="269">
        <v>32473</v>
      </c>
      <c r="D95" s="270">
        <v>50557</v>
      </c>
      <c r="E95" s="270">
        <v>65084</v>
      </c>
      <c r="F95" s="270">
        <v>76416</v>
      </c>
      <c r="G95" s="270">
        <v>88041</v>
      </c>
      <c r="H95" s="121">
        <v>80000036</v>
      </c>
    </row>
    <row r="96" spans="1:8" x14ac:dyDescent="0.2">
      <c r="A96" s="264">
        <v>7012007</v>
      </c>
      <c r="B96" s="268" t="s">
        <v>245</v>
      </c>
      <c r="C96" s="269">
        <v>42593</v>
      </c>
      <c r="D96" s="270">
        <v>60121</v>
      </c>
      <c r="E96" s="270">
        <v>74618</v>
      </c>
      <c r="F96" s="270">
        <v>86941</v>
      </c>
      <c r="G96" s="270">
        <v>99854</v>
      </c>
      <c r="H96" s="121">
        <v>80000036</v>
      </c>
    </row>
    <row r="97" spans="1:8" x14ac:dyDescent="0.2">
      <c r="A97" s="264">
        <v>7012007</v>
      </c>
      <c r="B97" s="268" t="s">
        <v>246</v>
      </c>
      <c r="C97" s="269">
        <v>31200</v>
      </c>
      <c r="D97" s="270">
        <v>40729</v>
      </c>
      <c r="E97" s="270">
        <v>53079</v>
      </c>
      <c r="F97" s="270">
        <v>62250</v>
      </c>
      <c r="G97" s="270">
        <v>71944</v>
      </c>
      <c r="H97" s="121">
        <v>80000036</v>
      </c>
    </row>
    <row r="98" spans="1:8" x14ac:dyDescent="0.2">
      <c r="A98" s="264">
        <v>7012007</v>
      </c>
      <c r="B98" s="268" t="s">
        <v>117</v>
      </c>
      <c r="C98" s="269">
        <v>32865</v>
      </c>
      <c r="D98" s="270">
        <v>43764</v>
      </c>
      <c r="E98" s="270">
        <v>50008</v>
      </c>
      <c r="F98" s="270">
        <v>61019</v>
      </c>
      <c r="G98" s="270">
        <v>88384</v>
      </c>
      <c r="H98" s="121">
        <v>80000037</v>
      </c>
    </row>
    <row r="99" spans="1:8" x14ac:dyDescent="0.2">
      <c r="A99" s="264">
        <v>7012007</v>
      </c>
      <c r="B99" s="268" t="s">
        <v>118</v>
      </c>
      <c r="C99" s="269">
        <v>31200</v>
      </c>
      <c r="D99" s="270">
        <v>36177</v>
      </c>
      <c r="E99" s="270">
        <v>40433</v>
      </c>
      <c r="F99" s="270">
        <v>50008</v>
      </c>
      <c r="G99" s="270">
        <v>63583</v>
      </c>
      <c r="H99" s="121">
        <v>80000037</v>
      </c>
    </row>
    <row r="100" spans="1:8" x14ac:dyDescent="0.2">
      <c r="A100" s="264">
        <v>7012007</v>
      </c>
      <c r="B100" s="268" t="s">
        <v>119</v>
      </c>
      <c r="C100" s="269">
        <v>31200</v>
      </c>
      <c r="D100" s="270">
        <v>31200</v>
      </c>
      <c r="E100" s="270">
        <v>31200</v>
      </c>
      <c r="F100" s="270">
        <v>33032</v>
      </c>
      <c r="G100" s="270">
        <v>41234</v>
      </c>
      <c r="H100" s="121">
        <v>80000037</v>
      </c>
    </row>
    <row r="101" spans="1:8" x14ac:dyDescent="0.2">
      <c r="A101" s="264">
        <v>7012007</v>
      </c>
      <c r="B101" s="268" t="s">
        <v>160</v>
      </c>
      <c r="C101" s="269">
        <v>31200</v>
      </c>
      <c r="D101" s="270">
        <v>40966</v>
      </c>
      <c r="E101" s="270">
        <v>50286</v>
      </c>
      <c r="F101" s="270">
        <v>65214</v>
      </c>
      <c r="G101" s="270">
        <v>96662</v>
      </c>
      <c r="H101" s="121">
        <v>80000038</v>
      </c>
    </row>
    <row r="102" spans="1:8" x14ac:dyDescent="0.2">
      <c r="A102" s="264">
        <v>7012007</v>
      </c>
      <c r="B102" s="268" t="s">
        <v>161</v>
      </c>
      <c r="C102" s="269">
        <v>31200</v>
      </c>
      <c r="D102" s="270">
        <v>33950</v>
      </c>
      <c r="E102" s="270">
        <v>40600</v>
      </c>
      <c r="F102" s="270">
        <v>54256</v>
      </c>
      <c r="G102" s="270">
        <v>60557</v>
      </c>
      <c r="H102" s="121">
        <v>80000038</v>
      </c>
    </row>
    <row r="103" spans="1:8" x14ac:dyDescent="0.2">
      <c r="A103" s="264">
        <v>7012007</v>
      </c>
      <c r="B103" s="268" t="s">
        <v>162</v>
      </c>
      <c r="C103" s="269">
        <v>31200</v>
      </c>
      <c r="D103" s="270">
        <v>31200</v>
      </c>
      <c r="E103" s="270">
        <v>31200</v>
      </c>
      <c r="F103" s="270">
        <v>31488</v>
      </c>
      <c r="G103" s="270">
        <v>38504</v>
      </c>
      <c r="H103" s="121">
        <v>80000038</v>
      </c>
    </row>
    <row r="104" spans="1:8" s="124" customFormat="1" x14ac:dyDescent="0.2">
      <c r="A104" s="279">
        <v>15839</v>
      </c>
      <c r="B104" s="268" t="s">
        <v>222</v>
      </c>
      <c r="C104" s="269">
        <v>48629</v>
      </c>
      <c r="D104" s="270">
        <v>69266</v>
      </c>
      <c r="E104" s="270">
        <v>77321</v>
      </c>
      <c r="F104" s="270">
        <v>90855</v>
      </c>
      <c r="G104" s="270">
        <v>97976</v>
      </c>
    </row>
    <row r="105" spans="1:8" s="125" customFormat="1" x14ac:dyDescent="0.2">
      <c r="A105" s="279">
        <v>15831</v>
      </c>
      <c r="B105" s="268" t="s">
        <v>223</v>
      </c>
      <c r="C105" s="269">
        <v>31383</v>
      </c>
      <c r="D105" s="270">
        <v>44070</v>
      </c>
      <c r="E105" s="270">
        <v>49103</v>
      </c>
      <c r="F105" s="270">
        <v>57557</v>
      </c>
      <c r="G105" s="270">
        <v>64409</v>
      </c>
    </row>
    <row r="106" spans="1:8" s="125" customFormat="1" x14ac:dyDescent="0.2">
      <c r="A106" s="279">
        <v>15835</v>
      </c>
      <c r="B106" s="268" t="s">
        <v>224</v>
      </c>
      <c r="C106" s="269">
        <v>40040</v>
      </c>
      <c r="D106" s="270">
        <v>58941</v>
      </c>
      <c r="E106" s="270">
        <v>65758</v>
      </c>
      <c r="F106" s="270">
        <v>77209</v>
      </c>
      <c r="G106" s="270">
        <v>86700</v>
      </c>
    </row>
    <row r="107" spans="1:8" x14ac:dyDescent="0.2">
      <c r="A107" s="264">
        <v>6012008</v>
      </c>
      <c r="B107" s="268" t="s">
        <v>218</v>
      </c>
      <c r="C107" s="269">
        <v>31200</v>
      </c>
      <c r="D107" s="270">
        <v>31200</v>
      </c>
      <c r="E107" s="270">
        <v>34408</v>
      </c>
      <c r="F107" s="270">
        <v>44318</v>
      </c>
      <c r="G107" s="270">
        <v>54265</v>
      </c>
      <c r="H107" s="121">
        <v>80000042</v>
      </c>
    </row>
    <row r="108" spans="1:8" x14ac:dyDescent="0.2">
      <c r="A108" s="264">
        <v>6012008</v>
      </c>
      <c r="B108" s="268" t="s">
        <v>219</v>
      </c>
      <c r="C108" s="269">
        <v>31200</v>
      </c>
      <c r="D108" s="270">
        <v>35067</v>
      </c>
      <c r="E108" s="270">
        <v>39250</v>
      </c>
      <c r="F108" s="270">
        <v>61521</v>
      </c>
      <c r="G108" s="270">
        <v>83866</v>
      </c>
      <c r="H108" s="121">
        <v>80000042</v>
      </c>
    </row>
    <row r="109" spans="1:8" s="125" customFormat="1" x14ac:dyDescent="0.2">
      <c r="A109" s="279">
        <v>15826</v>
      </c>
      <c r="B109" s="268" t="s">
        <v>225</v>
      </c>
      <c r="C109" s="269">
        <v>31200</v>
      </c>
      <c r="D109" s="270">
        <v>33198</v>
      </c>
      <c r="E109" s="270">
        <v>36832</v>
      </c>
      <c r="F109" s="270">
        <v>45923</v>
      </c>
      <c r="G109" s="270">
        <v>50082</v>
      </c>
    </row>
    <row r="110" spans="1:8" s="124" customFormat="1" x14ac:dyDescent="0.2">
      <c r="A110" s="279">
        <v>15824</v>
      </c>
      <c r="B110" s="268" t="s">
        <v>357</v>
      </c>
      <c r="C110" s="269">
        <v>32000</v>
      </c>
      <c r="D110" s="270">
        <v>45272</v>
      </c>
      <c r="E110" s="270">
        <v>55195</v>
      </c>
      <c r="F110" s="270">
        <v>70052</v>
      </c>
      <c r="G110" s="270">
        <v>77303</v>
      </c>
    </row>
    <row r="111" spans="1:8" x14ac:dyDescent="0.2">
      <c r="A111" s="264">
        <v>7012007</v>
      </c>
      <c r="B111" s="268" t="s">
        <v>148</v>
      </c>
      <c r="C111" s="269">
        <v>33076</v>
      </c>
      <c r="D111" s="270">
        <v>50384</v>
      </c>
      <c r="E111" s="270">
        <v>64377</v>
      </c>
      <c r="F111" s="270">
        <v>80561</v>
      </c>
      <c r="G111" s="270">
        <v>96528</v>
      </c>
      <c r="H111" s="121">
        <v>80000043</v>
      </c>
    </row>
    <row r="112" spans="1:8" x14ac:dyDescent="0.2">
      <c r="A112" s="264">
        <v>7012007</v>
      </c>
      <c r="B112" s="268" t="s">
        <v>149</v>
      </c>
      <c r="C112" s="269">
        <v>31200</v>
      </c>
      <c r="D112" s="270">
        <v>37033</v>
      </c>
      <c r="E112" s="270">
        <v>45060</v>
      </c>
      <c r="F112" s="270">
        <v>53645</v>
      </c>
      <c r="G112" s="270">
        <v>62194</v>
      </c>
      <c r="H112" s="121">
        <v>80000043</v>
      </c>
    </row>
    <row r="113" spans="1:8" x14ac:dyDescent="0.2">
      <c r="A113" s="264">
        <v>6012008</v>
      </c>
      <c r="B113" s="268" t="s">
        <v>150</v>
      </c>
      <c r="C113" s="269">
        <v>38519</v>
      </c>
      <c r="D113" s="270">
        <v>59072</v>
      </c>
      <c r="E113" s="270">
        <v>76153</v>
      </c>
      <c r="F113" s="270">
        <v>96138</v>
      </c>
      <c r="G113" s="270">
        <v>115408</v>
      </c>
      <c r="H113" s="121">
        <v>80000043</v>
      </c>
    </row>
    <row r="114" spans="1:8" x14ac:dyDescent="0.2">
      <c r="A114" s="264">
        <v>7012007</v>
      </c>
      <c r="B114" s="268" t="s">
        <v>131</v>
      </c>
      <c r="C114" s="269">
        <v>31200</v>
      </c>
      <c r="D114" s="270">
        <v>31699</v>
      </c>
      <c r="E114" s="270">
        <v>37021</v>
      </c>
      <c r="F114" s="270">
        <v>41906</v>
      </c>
      <c r="G114" s="270">
        <v>46472</v>
      </c>
      <c r="H114" s="121">
        <v>80000044</v>
      </c>
    </row>
    <row r="115" spans="1:8" x14ac:dyDescent="0.2">
      <c r="A115" s="264">
        <v>7012007</v>
      </c>
      <c r="B115" s="268" t="s">
        <v>132</v>
      </c>
      <c r="C115" s="269">
        <v>37128</v>
      </c>
      <c r="D115" s="270">
        <v>48540</v>
      </c>
      <c r="E115" s="270">
        <v>55966</v>
      </c>
      <c r="F115" s="270">
        <v>65118</v>
      </c>
      <c r="G115" s="270">
        <v>73858</v>
      </c>
      <c r="H115" s="121">
        <v>80000044</v>
      </c>
    </row>
    <row r="116" spans="1:8" x14ac:dyDescent="0.2">
      <c r="A116" s="264">
        <v>7012007</v>
      </c>
      <c r="B116" s="268" t="s">
        <v>133</v>
      </c>
      <c r="C116" s="269">
        <v>31200</v>
      </c>
      <c r="D116" s="270">
        <v>34266</v>
      </c>
      <c r="E116" s="270">
        <v>38766</v>
      </c>
      <c r="F116" s="270">
        <v>53053</v>
      </c>
      <c r="G116" s="270">
        <v>67337</v>
      </c>
      <c r="H116" s="121">
        <v>80000044</v>
      </c>
    </row>
    <row r="117" spans="1:8" x14ac:dyDescent="0.2">
      <c r="A117" s="264">
        <v>7012007</v>
      </c>
      <c r="B117" s="268" t="s">
        <v>134</v>
      </c>
      <c r="C117" s="269">
        <v>78722</v>
      </c>
      <c r="D117" s="270">
        <v>114323</v>
      </c>
      <c r="E117" s="270">
        <v>142372</v>
      </c>
      <c r="F117" s="270">
        <v>164809</v>
      </c>
      <c r="G117" s="270">
        <v>186880</v>
      </c>
      <c r="H117" s="121">
        <v>80000044</v>
      </c>
    </row>
    <row r="118" spans="1:8" x14ac:dyDescent="0.2">
      <c r="A118" s="264">
        <v>7012007</v>
      </c>
      <c r="B118" s="268" t="s">
        <v>206</v>
      </c>
      <c r="C118" s="269">
        <v>31200</v>
      </c>
      <c r="D118" s="270">
        <v>31200</v>
      </c>
      <c r="E118" s="270">
        <v>31200</v>
      </c>
      <c r="F118" s="270">
        <v>37310</v>
      </c>
      <c r="G118" s="270">
        <v>43429</v>
      </c>
      <c r="H118" s="121">
        <v>80000045</v>
      </c>
    </row>
    <row r="119" spans="1:8" x14ac:dyDescent="0.2">
      <c r="A119" s="264">
        <v>7012007</v>
      </c>
      <c r="B119" s="268" t="s">
        <v>207</v>
      </c>
      <c r="C119" s="269">
        <v>35712</v>
      </c>
      <c r="D119" s="270">
        <v>46227</v>
      </c>
      <c r="E119" s="270">
        <v>53282</v>
      </c>
      <c r="F119" s="270">
        <v>68627</v>
      </c>
      <c r="G119" s="270">
        <v>84182</v>
      </c>
      <c r="H119" s="121">
        <v>80000045</v>
      </c>
    </row>
    <row r="120" spans="1:8" x14ac:dyDescent="0.2">
      <c r="A120" s="264">
        <v>5012008</v>
      </c>
      <c r="B120" s="268" t="s">
        <v>188</v>
      </c>
      <c r="C120" s="269">
        <v>48058</v>
      </c>
      <c r="D120" s="270">
        <v>58347</v>
      </c>
      <c r="E120" s="270">
        <v>63969</v>
      </c>
      <c r="F120" s="270">
        <v>73862</v>
      </c>
      <c r="G120" s="270">
        <v>83856</v>
      </c>
      <c r="H120" s="121">
        <v>80000048</v>
      </c>
    </row>
    <row r="121" spans="1:8" x14ac:dyDescent="0.2">
      <c r="A121" s="264">
        <v>5012008</v>
      </c>
      <c r="B121" s="268" t="s">
        <v>189</v>
      </c>
      <c r="C121" s="269">
        <v>31200</v>
      </c>
      <c r="D121" s="270">
        <v>43873</v>
      </c>
      <c r="E121" s="270">
        <v>57230</v>
      </c>
      <c r="F121" s="270">
        <v>68250</v>
      </c>
      <c r="G121" s="270">
        <v>79726</v>
      </c>
      <c r="H121" s="121">
        <v>80000048</v>
      </c>
    </row>
    <row r="122" spans="1:8" x14ac:dyDescent="0.2">
      <c r="A122" s="264">
        <v>5012008</v>
      </c>
      <c r="B122" s="268" t="s">
        <v>190</v>
      </c>
      <c r="C122" s="269">
        <v>37634</v>
      </c>
      <c r="D122" s="270">
        <v>49596</v>
      </c>
      <c r="E122" s="270">
        <v>57665</v>
      </c>
      <c r="F122" s="270">
        <v>69327</v>
      </c>
      <c r="G122" s="270">
        <v>80487</v>
      </c>
      <c r="H122" s="121">
        <v>80000049</v>
      </c>
    </row>
    <row r="123" spans="1:8" x14ac:dyDescent="0.2">
      <c r="A123" s="264">
        <v>5012008</v>
      </c>
      <c r="B123" s="268" t="s">
        <v>191</v>
      </c>
      <c r="C123" s="269">
        <v>44212</v>
      </c>
      <c r="D123" s="270">
        <v>58844</v>
      </c>
      <c r="E123" s="270">
        <v>69619</v>
      </c>
      <c r="F123" s="270">
        <v>87841</v>
      </c>
      <c r="G123" s="270">
        <v>105917</v>
      </c>
      <c r="H123" s="121">
        <v>80000049</v>
      </c>
    </row>
    <row r="124" spans="1:8" x14ac:dyDescent="0.2">
      <c r="A124" s="264">
        <v>5012008</v>
      </c>
      <c r="B124" s="268" t="s">
        <v>192</v>
      </c>
      <c r="C124" s="269">
        <v>31200</v>
      </c>
      <c r="D124" s="270">
        <v>34649</v>
      </c>
      <c r="E124" s="270">
        <v>43102</v>
      </c>
      <c r="F124" s="270">
        <v>53755</v>
      </c>
      <c r="G124" s="270">
        <v>64077</v>
      </c>
      <c r="H124" s="121">
        <v>80000049</v>
      </c>
    </row>
    <row r="125" spans="1:8" x14ac:dyDescent="0.2">
      <c r="A125" s="264">
        <v>5012008</v>
      </c>
      <c r="B125" s="268" t="s">
        <v>193</v>
      </c>
      <c r="C125" s="269">
        <v>33080</v>
      </c>
      <c r="D125" s="270">
        <v>49138</v>
      </c>
      <c r="E125" s="270">
        <v>61360</v>
      </c>
      <c r="F125" s="270">
        <v>67282</v>
      </c>
      <c r="G125" s="270">
        <v>74123</v>
      </c>
      <c r="H125" s="121">
        <v>80000050</v>
      </c>
    </row>
    <row r="126" spans="1:8" x14ac:dyDescent="0.2">
      <c r="A126" s="264">
        <v>5012008</v>
      </c>
      <c r="B126" s="268" t="s">
        <v>194</v>
      </c>
      <c r="C126" s="269">
        <v>31200</v>
      </c>
      <c r="D126" s="270">
        <v>31697</v>
      </c>
      <c r="E126" s="270">
        <v>34653</v>
      </c>
      <c r="F126" s="270">
        <v>48313</v>
      </c>
      <c r="G126" s="270">
        <v>61687</v>
      </c>
      <c r="H126" s="121">
        <v>80000050</v>
      </c>
    </row>
    <row r="127" spans="1:8" x14ac:dyDescent="0.2">
      <c r="A127" s="264">
        <v>5012008</v>
      </c>
      <c r="B127" s="268" t="s">
        <v>195</v>
      </c>
      <c r="C127" s="269">
        <v>35610</v>
      </c>
      <c r="D127" s="270">
        <v>53668</v>
      </c>
      <c r="E127" s="270">
        <v>68098</v>
      </c>
      <c r="F127" s="270">
        <v>81950</v>
      </c>
      <c r="G127" s="270">
        <v>95919</v>
      </c>
      <c r="H127" s="121">
        <v>80000051</v>
      </c>
    </row>
    <row r="128" spans="1:8" x14ac:dyDescent="0.2">
      <c r="A128" s="264">
        <v>5012008</v>
      </c>
      <c r="B128" s="268" t="s">
        <v>196</v>
      </c>
      <c r="C128" s="269">
        <v>31200</v>
      </c>
      <c r="D128" s="270">
        <v>39296</v>
      </c>
      <c r="E128" s="270">
        <v>50819</v>
      </c>
      <c r="F128" s="270">
        <v>54714</v>
      </c>
      <c r="G128" s="270">
        <v>60216</v>
      </c>
      <c r="H128" s="121">
        <v>80000051</v>
      </c>
    </row>
    <row r="129" spans="1:8" x14ac:dyDescent="0.2">
      <c r="A129" s="264">
        <v>7012007</v>
      </c>
      <c r="B129" s="268" t="s">
        <v>186</v>
      </c>
      <c r="C129" s="269">
        <v>31200</v>
      </c>
      <c r="D129" s="270">
        <v>35666</v>
      </c>
      <c r="E129" s="270">
        <v>42372</v>
      </c>
      <c r="F129" s="270">
        <v>49615</v>
      </c>
      <c r="G129" s="270">
        <v>56578</v>
      </c>
      <c r="H129" s="121">
        <v>80000052</v>
      </c>
    </row>
    <row r="130" spans="1:8" x14ac:dyDescent="0.2">
      <c r="A130" s="264">
        <v>6012008</v>
      </c>
      <c r="B130" s="268" t="s">
        <v>197</v>
      </c>
      <c r="C130" s="269">
        <v>31200</v>
      </c>
      <c r="D130" s="270">
        <v>31200</v>
      </c>
      <c r="E130" s="270">
        <v>33104</v>
      </c>
      <c r="F130" s="270">
        <v>42706</v>
      </c>
      <c r="G130" s="270">
        <v>52381</v>
      </c>
      <c r="H130" s="121">
        <v>80000052</v>
      </c>
    </row>
    <row r="131" spans="1:8" x14ac:dyDescent="0.2">
      <c r="A131" s="280">
        <v>7012007</v>
      </c>
      <c r="B131" s="281" t="s">
        <v>202</v>
      </c>
      <c r="C131" s="282">
        <v>41480</v>
      </c>
      <c r="D131" s="283">
        <v>58187</v>
      </c>
      <c r="E131" s="283">
        <v>71080</v>
      </c>
      <c r="F131" s="283">
        <v>83490</v>
      </c>
      <c r="G131" s="283">
        <v>95919</v>
      </c>
      <c r="H131" s="121">
        <v>80000052</v>
      </c>
    </row>
    <row r="132" spans="1:8" x14ac:dyDescent="0.2">
      <c r="A132" s="280">
        <v>7012007</v>
      </c>
      <c r="B132" s="284" t="s">
        <v>203</v>
      </c>
      <c r="C132" s="285">
        <v>59190</v>
      </c>
      <c r="D132" s="286">
        <v>90829</v>
      </c>
      <c r="E132" s="286">
        <v>116552</v>
      </c>
      <c r="F132" s="286">
        <v>127995</v>
      </c>
      <c r="G132" s="286">
        <v>139063</v>
      </c>
      <c r="H132" s="121">
        <v>80000052</v>
      </c>
    </row>
    <row r="133" spans="1:8" x14ac:dyDescent="0.2">
      <c r="A133" s="280">
        <v>7012007</v>
      </c>
      <c r="B133" s="284" t="s">
        <v>204</v>
      </c>
      <c r="C133" s="285">
        <v>55850</v>
      </c>
      <c r="D133" s="286">
        <v>77348</v>
      </c>
      <c r="E133" s="286">
        <v>93142</v>
      </c>
      <c r="F133" s="286">
        <v>106794</v>
      </c>
      <c r="G133" s="286">
        <v>120588</v>
      </c>
      <c r="H133" s="121">
        <v>80000052</v>
      </c>
    </row>
    <row r="134" spans="1:8" x14ac:dyDescent="0.2">
      <c r="A134" s="280">
        <v>7012007</v>
      </c>
      <c r="B134" s="284" t="s">
        <v>205</v>
      </c>
      <c r="C134" s="285">
        <v>54231</v>
      </c>
      <c r="D134" s="286">
        <v>71149</v>
      </c>
      <c r="E134" s="286">
        <v>82883</v>
      </c>
      <c r="F134" s="286">
        <v>92572</v>
      </c>
      <c r="G134" s="286">
        <v>102983</v>
      </c>
      <c r="H134" s="121">
        <v>80000052</v>
      </c>
    </row>
    <row r="135" spans="1:8" x14ac:dyDescent="0.2">
      <c r="A135" s="280">
        <v>7012007</v>
      </c>
      <c r="B135" s="281" t="s">
        <v>217</v>
      </c>
      <c r="C135" s="282">
        <v>39152</v>
      </c>
      <c r="D135" s="283">
        <v>52602</v>
      </c>
      <c r="E135" s="283">
        <v>61687</v>
      </c>
      <c r="F135" s="283">
        <v>75384</v>
      </c>
      <c r="G135" s="283">
        <v>89072</v>
      </c>
      <c r="H135" s="121">
        <v>80000052</v>
      </c>
    </row>
    <row r="136" spans="1:8" x14ac:dyDescent="0.2">
      <c r="A136" s="264">
        <v>5012008</v>
      </c>
      <c r="B136" s="268" t="s">
        <v>211</v>
      </c>
      <c r="C136" s="269">
        <v>45022</v>
      </c>
      <c r="D136" s="270">
        <v>80363</v>
      </c>
      <c r="E136" s="270">
        <v>110873</v>
      </c>
      <c r="F136" s="270">
        <v>123922</v>
      </c>
      <c r="G136" s="270">
        <v>137976</v>
      </c>
      <c r="H136" s="121">
        <v>80000053</v>
      </c>
    </row>
    <row r="137" spans="1:8" x14ac:dyDescent="0.2">
      <c r="A137" s="264">
        <v>5012008</v>
      </c>
      <c r="B137" s="268" t="s">
        <v>212</v>
      </c>
      <c r="C137" s="269">
        <v>31200</v>
      </c>
      <c r="D137" s="270">
        <v>31695</v>
      </c>
      <c r="E137" s="270">
        <v>37017</v>
      </c>
      <c r="F137" s="270">
        <v>48877</v>
      </c>
      <c r="G137" s="270">
        <v>60925</v>
      </c>
      <c r="H137" s="121">
        <v>80000053</v>
      </c>
    </row>
    <row r="138" spans="1:8" x14ac:dyDescent="0.2">
      <c r="A138" s="264">
        <v>7012007</v>
      </c>
      <c r="B138" s="268" t="s">
        <v>213</v>
      </c>
      <c r="C138" s="269">
        <v>59494</v>
      </c>
      <c r="D138" s="270">
        <v>77639</v>
      </c>
      <c r="E138" s="270">
        <v>90475</v>
      </c>
      <c r="F138" s="270">
        <v>105493</v>
      </c>
      <c r="G138" s="270">
        <v>120588</v>
      </c>
      <c r="H138" s="121">
        <v>80000054</v>
      </c>
    </row>
    <row r="139" spans="1:8" x14ac:dyDescent="0.2">
      <c r="A139" s="264">
        <v>6012008</v>
      </c>
      <c r="B139" s="268" t="s">
        <v>187</v>
      </c>
      <c r="C139" s="269">
        <v>31200</v>
      </c>
      <c r="D139" s="270">
        <v>35931</v>
      </c>
      <c r="E139" s="270">
        <v>38973</v>
      </c>
      <c r="F139" s="270">
        <v>50394</v>
      </c>
      <c r="G139" s="270">
        <v>61469</v>
      </c>
      <c r="H139" s="121">
        <v>81000027</v>
      </c>
    </row>
    <row r="140" spans="1:8" x14ac:dyDescent="0.2">
      <c r="A140" s="264">
        <v>6012008</v>
      </c>
      <c r="B140" s="268" t="s">
        <v>101</v>
      </c>
      <c r="C140" s="269">
        <v>31200</v>
      </c>
      <c r="D140" s="270">
        <v>31200</v>
      </c>
      <c r="E140" s="270">
        <v>34484</v>
      </c>
      <c r="F140" s="270">
        <v>44514</v>
      </c>
      <c r="G140" s="270">
        <v>54265</v>
      </c>
      <c r="H140" s="121">
        <v>80000056</v>
      </c>
    </row>
    <row r="141" spans="1:8" x14ac:dyDescent="0.2">
      <c r="A141" s="264">
        <v>6012008</v>
      </c>
      <c r="B141" s="268" t="s">
        <v>250</v>
      </c>
      <c r="C141" s="269">
        <v>31200</v>
      </c>
      <c r="D141" s="270">
        <v>43717</v>
      </c>
      <c r="E141" s="270">
        <v>55363</v>
      </c>
      <c r="F141" s="270">
        <v>66540</v>
      </c>
      <c r="G141" s="270">
        <v>78097</v>
      </c>
      <c r="H141" s="121">
        <v>80000056</v>
      </c>
    </row>
    <row r="142" spans="1:8" x14ac:dyDescent="0.2">
      <c r="A142" s="264">
        <v>6012008</v>
      </c>
      <c r="B142" s="268" t="s">
        <v>151</v>
      </c>
      <c r="C142" s="269">
        <v>31200</v>
      </c>
      <c r="D142" s="270">
        <v>43110</v>
      </c>
      <c r="E142" s="270">
        <v>53355</v>
      </c>
      <c r="F142" s="270">
        <v>60527</v>
      </c>
      <c r="G142" s="270">
        <v>67318</v>
      </c>
      <c r="H142" s="121">
        <v>80000059</v>
      </c>
    </row>
    <row r="143" spans="1:8" x14ac:dyDescent="0.2">
      <c r="A143" s="264">
        <v>7012007</v>
      </c>
      <c r="B143" s="268" t="s">
        <v>229</v>
      </c>
      <c r="C143" s="269">
        <v>43082</v>
      </c>
      <c r="D143" s="270">
        <v>55055</v>
      </c>
      <c r="E143" s="270">
        <v>62995</v>
      </c>
      <c r="F143" s="270">
        <v>78210</v>
      </c>
      <c r="G143" s="270">
        <v>100270</v>
      </c>
      <c r="H143" s="121">
        <v>80000063</v>
      </c>
    </row>
    <row r="144" spans="1:8" x14ac:dyDescent="0.2">
      <c r="A144" s="264">
        <v>7012007</v>
      </c>
      <c r="B144" s="268" t="s">
        <v>230</v>
      </c>
      <c r="C144" s="269">
        <v>36363</v>
      </c>
      <c r="D144" s="270">
        <v>48153</v>
      </c>
      <c r="E144" s="270">
        <v>55055</v>
      </c>
      <c r="F144" s="270">
        <v>68287</v>
      </c>
      <c r="G144" s="270">
        <v>87527</v>
      </c>
      <c r="H144" s="121">
        <v>80000063</v>
      </c>
    </row>
    <row r="145" spans="1:8" x14ac:dyDescent="0.2">
      <c r="A145" s="264">
        <v>7012007</v>
      </c>
      <c r="B145" s="268" t="s">
        <v>231</v>
      </c>
      <c r="C145" s="269">
        <v>31200</v>
      </c>
      <c r="D145" s="270">
        <v>34876</v>
      </c>
      <c r="E145" s="270">
        <v>39788</v>
      </c>
      <c r="F145" s="270">
        <v>49203</v>
      </c>
      <c r="G145" s="270">
        <v>66122</v>
      </c>
      <c r="H145" s="121">
        <v>80000063</v>
      </c>
    </row>
    <row r="146" spans="1:8" x14ac:dyDescent="0.2">
      <c r="A146" s="264">
        <v>6012008</v>
      </c>
      <c r="B146" s="268" t="s">
        <v>232</v>
      </c>
      <c r="C146" s="269">
        <v>31888</v>
      </c>
      <c r="D146" s="270">
        <v>46403</v>
      </c>
      <c r="E146" s="270">
        <v>57471</v>
      </c>
      <c r="F146" s="270">
        <v>65219</v>
      </c>
      <c r="G146" s="270">
        <v>72940</v>
      </c>
      <c r="H146" s="121">
        <v>80000064</v>
      </c>
    </row>
    <row r="147" spans="1:8" x14ac:dyDescent="0.2">
      <c r="A147" s="264">
        <v>6012008</v>
      </c>
      <c r="B147" s="268" t="s">
        <v>183</v>
      </c>
      <c r="C147" s="269">
        <v>31200</v>
      </c>
      <c r="D147" s="270">
        <v>32634</v>
      </c>
      <c r="E147" s="270">
        <v>39040</v>
      </c>
      <c r="F147" s="270">
        <v>43467</v>
      </c>
      <c r="G147" s="270">
        <v>48252</v>
      </c>
      <c r="H147" s="121">
        <v>81000032</v>
      </c>
    </row>
    <row r="148" spans="1:8" x14ac:dyDescent="0.2">
      <c r="A148" s="264">
        <v>5012008</v>
      </c>
      <c r="B148" s="268" t="s">
        <v>102</v>
      </c>
      <c r="C148" s="269">
        <v>38125</v>
      </c>
      <c r="D148" s="270">
        <v>47280</v>
      </c>
      <c r="E148" s="270">
        <v>52516</v>
      </c>
      <c r="F148" s="270">
        <v>63903</v>
      </c>
      <c r="G148" s="270">
        <v>75345</v>
      </c>
      <c r="H148" s="121">
        <v>80000066</v>
      </c>
    </row>
    <row r="149" spans="1:8" x14ac:dyDescent="0.2">
      <c r="A149" s="264">
        <v>5012008</v>
      </c>
      <c r="B149" s="268" t="s">
        <v>103</v>
      </c>
      <c r="C149" s="269">
        <v>46942</v>
      </c>
      <c r="D149" s="270">
        <v>57852</v>
      </c>
      <c r="E149" s="270">
        <v>64204</v>
      </c>
      <c r="F149" s="270">
        <v>75129</v>
      </c>
      <c r="G149" s="270">
        <v>86113</v>
      </c>
      <c r="H149" s="121">
        <v>80000066</v>
      </c>
    </row>
    <row r="150" spans="1:8" x14ac:dyDescent="0.2">
      <c r="A150" s="264">
        <v>5012008</v>
      </c>
      <c r="B150" s="268" t="s">
        <v>104</v>
      </c>
      <c r="C150" s="269">
        <v>42765</v>
      </c>
      <c r="D150" s="270">
        <v>52786</v>
      </c>
      <c r="E150" s="270">
        <v>58562</v>
      </c>
      <c r="F150" s="270">
        <v>70581</v>
      </c>
      <c r="G150" s="270">
        <v>82654</v>
      </c>
      <c r="H150" s="121">
        <v>80000066</v>
      </c>
    </row>
    <row r="151" spans="1:8" x14ac:dyDescent="0.2">
      <c r="A151" s="264">
        <v>5012008</v>
      </c>
      <c r="B151" s="268" t="s">
        <v>137</v>
      </c>
      <c r="C151" s="269">
        <v>31888</v>
      </c>
      <c r="D151" s="270">
        <v>42354</v>
      </c>
      <c r="E151" s="270">
        <v>49192</v>
      </c>
      <c r="F151" s="270">
        <v>62839</v>
      </c>
      <c r="G151" s="270">
        <v>76697</v>
      </c>
      <c r="H151" s="121">
        <v>80000069</v>
      </c>
    </row>
    <row r="152" spans="1:8" x14ac:dyDescent="0.2">
      <c r="A152" s="264">
        <v>5012008</v>
      </c>
      <c r="B152" s="268" t="s">
        <v>138</v>
      </c>
      <c r="C152" s="269">
        <v>43187</v>
      </c>
      <c r="D152" s="270">
        <v>58248</v>
      </c>
      <c r="E152" s="270">
        <v>68909</v>
      </c>
      <c r="F152" s="270">
        <v>76255</v>
      </c>
      <c r="G152" s="270">
        <v>83866</v>
      </c>
      <c r="H152" s="121">
        <v>80000069</v>
      </c>
    </row>
    <row r="153" spans="1:8" x14ac:dyDescent="0.2">
      <c r="A153" s="264">
        <v>6012008</v>
      </c>
      <c r="B153" s="268" t="s">
        <v>153</v>
      </c>
      <c r="C153" s="269">
        <v>41552</v>
      </c>
      <c r="D153" s="270">
        <v>55450</v>
      </c>
      <c r="E153" s="270">
        <v>65580</v>
      </c>
      <c r="F153" s="270">
        <v>77636</v>
      </c>
      <c r="G153" s="270">
        <v>89464</v>
      </c>
      <c r="H153" s="121">
        <v>80000070</v>
      </c>
    </row>
    <row r="154" spans="1:8" x14ac:dyDescent="0.2">
      <c r="A154" s="264">
        <v>7012007</v>
      </c>
      <c r="B154" s="268" t="s">
        <v>154</v>
      </c>
      <c r="C154" s="269">
        <v>31904</v>
      </c>
      <c r="D154" s="270">
        <v>46345</v>
      </c>
      <c r="E154" s="270">
        <v>57311</v>
      </c>
      <c r="F154" s="270">
        <v>72706</v>
      </c>
      <c r="G154" s="270">
        <v>88101</v>
      </c>
      <c r="H154" s="121">
        <v>80000070</v>
      </c>
    </row>
    <row r="155" spans="1:8" x14ac:dyDescent="0.2">
      <c r="A155" s="264">
        <v>7012007</v>
      </c>
      <c r="B155" s="268" t="s">
        <v>155</v>
      </c>
      <c r="C155" s="269">
        <v>31200</v>
      </c>
      <c r="D155" s="270">
        <v>34180</v>
      </c>
      <c r="E155" s="270">
        <v>40815</v>
      </c>
      <c r="F155" s="270">
        <v>49557</v>
      </c>
      <c r="G155" s="270">
        <v>58377</v>
      </c>
      <c r="H155" s="121">
        <v>80000070</v>
      </c>
    </row>
    <row r="156" spans="1:8" x14ac:dyDescent="0.2">
      <c r="A156" s="264">
        <v>7012007</v>
      </c>
      <c r="B156" s="268" t="s">
        <v>156</v>
      </c>
      <c r="C156" s="269">
        <v>31200</v>
      </c>
      <c r="D156" s="270">
        <v>37100</v>
      </c>
      <c r="E156" s="270">
        <v>46681</v>
      </c>
      <c r="F156" s="270">
        <v>56392</v>
      </c>
      <c r="G156" s="270">
        <v>66138</v>
      </c>
      <c r="H156" s="121">
        <v>80000070</v>
      </c>
    </row>
    <row r="157" spans="1:8" x14ac:dyDescent="0.2">
      <c r="A157" s="264">
        <v>5012008</v>
      </c>
      <c r="B157" s="268" t="s">
        <v>164</v>
      </c>
      <c r="C157" s="269">
        <v>31200</v>
      </c>
      <c r="D157" s="270">
        <v>37548</v>
      </c>
      <c r="E157" s="270">
        <v>45340</v>
      </c>
      <c r="F157" s="270">
        <v>59167</v>
      </c>
      <c r="G157" s="270">
        <v>73415</v>
      </c>
      <c r="H157" s="121">
        <v>80000071</v>
      </c>
    </row>
    <row r="158" spans="1:8" x14ac:dyDescent="0.2">
      <c r="A158" s="264">
        <v>6012008</v>
      </c>
      <c r="B158" s="268" t="s">
        <v>215</v>
      </c>
      <c r="C158" s="269">
        <v>31200</v>
      </c>
      <c r="D158" s="270">
        <v>37993</v>
      </c>
      <c r="E158" s="270">
        <v>49469</v>
      </c>
      <c r="F158" s="270">
        <v>61303</v>
      </c>
      <c r="G158" s="270">
        <v>73386</v>
      </c>
      <c r="H158" s="121">
        <v>80000072</v>
      </c>
    </row>
    <row r="159" spans="1:8" x14ac:dyDescent="0.2">
      <c r="A159" s="264">
        <v>6012008</v>
      </c>
      <c r="B159" s="268" t="s">
        <v>216</v>
      </c>
      <c r="C159" s="269">
        <v>31200</v>
      </c>
      <c r="D159" s="270">
        <v>31200</v>
      </c>
      <c r="E159" s="270">
        <v>35028</v>
      </c>
      <c r="F159" s="270">
        <v>44568</v>
      </c>
      <c r="G159" s="270">
        <v>54265</v>
      </c>
      <c r="H159" s="121">
        <v>80000072</v>
      </c>
    </row>
    <row r="160" spans="1:8" x14ac:dyDescent="0.2">
      <c r="A160" s="264">
        <v>5012008</v>
      </c>
      <c r="B160" s="268" t="s">
        <v>238</v>
      </c>
      <c r="C160" s="269">
        <v>31200</v>
      </c>
      <c r="D160" s="270">
        <v>42496</v>
      </c>
      <c r="E160" s="270">
        <v>52991</v>
      </c>
      <c r="F160" s="270">
        <v>66723</v>
      </c>
      <c r="G160" s="270">
        <v>80223</v>
      </c>
      <c r="H160" s="121">
        <v>80000073</v>
      </c>
    </row>
    <row r="161" spans="1:9" x14ac:dyDescent="0.2">
      <c r="A161" s="264">
        <v>6012008</v>
      </c>
      <c r="B161" s="268" t="s">
        <v>139</v>
      </c>
      <c r="C161" s="269">
        <v>31200</v>
      </c>
      <c r="D161" s="270">
        <v>43953</v>
      </c>
      <c r="E161" s="270">
        <v>53655</v>
      </c>
      <c r="F161" s="270">
        <v>64682</v>
      </c>
      <c r="G161" s="270">
        <v>75760</v>
      </c>
      <c r="H161" s="121">
        <v>80000074</v>
      </c>
    </row>
    <row r="162" spans="1:9" x14ac:dyDescent="0.2">
      <c r="A162" s="264">
        <v>6012008</v>
      </c>
      <c r="B162" s="268" t="s">
        <v>140</v>
      </c>
      <c r="C162" s="269">
        <v>35474</v>
      </c>
      <c r="D162" s="270">
        <v>51594</v>
      </c>
      <c r="E162" s="270">
        <v>63960</v>
      </c>
      <c r="F162" s="270">
        <v>75274</v>
      </c>
      <c r="G162" s="270">
        <v>86707</v>
      </c>
      <c r="H162" s="121">
        <v>80000074</v>
      </c>
    </row>
    <row r="163" spans="1:9" x14ac:dyDescent="0.2">
      <c r="A163" s="264">
        <v>6012008</v>
      </c>
      <c r="B163" s="268" t="s">
        <v>141</v>
      </c>
      <c r="C163" s="269">
        <v>31200</v>
      </c>
      <c r="D163" s="270">
        <v>38960</v>
      </c>
      <c r="E163" s="270">
        <v>45994</v>
      </c>
      <c r="F163" s="270">
        <v>56039</v>
      </c>
      <c r="G163" s="270">
        <v>66139</v>
      </c>
      <c r="H163" s="121">
        <v>80000074</v>
      </c>
    </row>
    <row r="164" spans="1:9" x14ac:dyDescent="0.2">
      <c r="A164" s="264">
        <v>6012008</v>
      </c>
      <c r="B164" s="268" t="s">
        <v>165</v>
      </c>
      <c r="C164" s="269">
        <v>33076</v>
      </c>
      <c r="D164" s="270">
        <v>44607</v>
      </c>
      <c r="E164" s="270">
        <v>52677</v>
      </c>
      <c r="F164" s="270">
        <v>59753</v>
      </c>
      <c r="G164" s="270">
        <v>67318</v>
      </c>
      <c r="H164" s="121">
        <v>80000074</v>
      </c>
    </row>
    <row r="165" spans="1:9" x14ac:dyDescent="0.2">
      <c r="A165" s="264">
        <v>6012008</v>
      </c>
      <c r="B165" s="268" t="s">
        <v>166</v>
      </c>
      <c r="C165" s="269">
        <v>41552</v>
      </c>
      <c r="D165" s="270">
        <v>54109</v>
      </c>
      <c r="E165" s="270">
        <v>62426</v>
      </c>
      <c r="F165" s="270">
        <v>76294</v>
      </c>
      <c r="G165" s="270">
        <v>90754</v>
      </c>
      <c r="H165" s="121">
        <v>80000074</v>
      </c>
    </row>
    <row r="166" spans="1:9" x14ac:dyDescent="0.2">
      <c r="A166" s="264">
        <v>6012008</v>
      </c>
      <c r="B166" s="268" t="s">
        <v>257</v>
      </c>
      <c r="C166" s="269">
        <v>31200</v>
      </c>
      <c r="D166" s="270">
        <v>35865</v>
      </c>
      <c r="E166" s="270">
        <v>43625</v>
      </c>
      <c r="F166" s="270">
        <v>55658</v>
      </c>
      <c r="G166" s="270">
        <v>67318</v>
      </c>
      <c r="H166" s="121">
        <v>80000074</v>
      </c>
    </row>
    <row r="167" spans="1:9" x14ac:dyDescent="0.2">
      <c r="A167" s="264">
        <v>6012008</v>
      </c>
      <c r="B167" s="268" t="s">
        <v>258</v>
      </c>
      <c r="C167" s="269">
        <v>31200</v>
      </c>
      <c r="D167" s="270">
        <v>40926</v>
      </c>
      <c r="E167" s="270">
        <v>49849</v>
      </c>
      <c r="F167" s="270">
        <v>54622</v>
      </c>
      <c r="G167" s="270">
        <v>59872</v>
      </c>
      <c r="H167" s="121">
        <v>80000074</v>
      </c>
    </row>
    <row r="168" spans="1:9" x14ac:dyDescent="0.2">
      <c r="A168" s="264">
        <v>7012007</v>
      </c>
      <c r="B168" s="268" t="s">
        <v>249</v>
      </c>
      <c r="C168" s="269">
        <v>34591</v>
      </c>
      <c r="D168" s="270">
        <v>45286</v>
      </c>
      <c r="E168" s="270">
        <v>52319</v>
      </c>
      <c r="F168" s="270">
        <v>63411</v>
      </c>
      <c r="G168" s="270">
        <v>74558</v>
      </c>
      <c r="H168" s="121">
        <v>80000075</v>
      </c>
      <c r="I168" s="123"/>
    </row>
    <row r="169" spans="1:9" x14ac:dyDescent="0.2">
      <c r="A169" s="264">
        <v>8252010</v>
      </c>
      <c r="B169" s="268" t="s">
        <v>259</v>
      </c>
      <c r="C169" s="269">
        <v>31200</v>
      </c>
      <c r="D169" s="270">
        <v>32385</v>
      </c>
      <c r="E169" s="270">
        <v>38647</v>
      </c>
      <c r="F169" s="270">
        <v>48761</v>
      </c>
      <c r="G169" s="270">
        <v>58935</v>
      </c>
      <c r="H169" s="121">
        <v>80000075</v>
      </c>
    </row>
    <row r="170" spans="1:9" x14ac:dyDescent="0.2">
      <c r="A170" s="264">
        <v>8252010</v>
      </c>
      <c r="B170" s="268" t="s">
        <v>260</v>
      </c>
      <c r="C170" s="269">
        <v>31200</v>
      </c>
      <c r="D170" s="270">
        <v>43584</v>
      </c>
      <c r="E170" s="270">
        <v>52911</v>
      </c>
      <c r="F170" s="270">
        <v>65808</v>
      </c>
      <c r="G170" s="270">
        <v>78748</v>
      </c>
      <c r="H170" s="121">
        <v>80000075</v>
      </c>
    </row>
    <row r="171" spans="1:9" ht="16" thickBot="1" x14ac:dyDescent="0.25">
      <c r="A171" s="264">
        <v>8252010</v>
      </c>
      <c r="B171" s="268" t="s">
        <v>261</v>
      </c>
      <c r="C171" s="287">
        <v>31200</v>
      </c>
      <c r="D171" s="288">
        <v>35223</v>
      </c>
      <c r="E171" s="288">
        <v>42935</v>
      </c>
      <c r="F171" s="288">
        <v>49055</v>
      </c>
      <c r="G171" s="288">
        <v>61185</v>
      </c>
      <c r="H171" s="121">
        <v>80000075</v>
      </c>
    </row>
  </sheetData>
  <sheetProtection algorithmName="SHA-512" hashValue="cysV7H05drYuiWtQJUzROLxTZINmwbQylmLtMpyvW+zjze4qR4+dA3KXrjA5LFahFnZ54KHF06Dm1t8a9N5RGA==" saltValue="IMPt0lM785fT3ORffqzy3A==" spinCount="100000" sheet="1" selectLockedCells="1" selectUnlockedCell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dimension ref="A1:O34"/>
  <sheetViews>
    <sheetView workbookViewId="0">
      <selection activeCell="Q23" sqref="Q23"/>
    </sheetView>
  </sheetViews>
  <sheetFormatPr baseColWidth="10" defaultColWidth="8.83203125" defaultRowHeight="15" x14ac:dyDescent="0.2"/>
  <cols>
    <col min="1" max="1" width="7.5" style="121" customWidth="1"/>
    <col min="2" max="8" width="8.83203125" style="121"/>
    <col min="9" max="9" width="15.5" style="121" bestFit="1" customWidth="1"/>
    <col min="10" max="16384" width="8.83203125" style="121"/>
  </cols>
  <sheetData>
    <row r="1" spans="1:15" x14ac:dyDescent="0.2">
      <c r="A1" s="127" t="s">
        <v>272</v>
      </c>
      <c r="I1" s="121" t="s">
        <v>272</v>
      </c>
      <c r="K1" s="121" t="s">
        <v>275</v>
      </c>
      <c r="N1" s="121" t="s">
        <v>60</v>
      </c>
      <c r="O1" s="121" t="s">
        <v>61</v>
      </c>
    </row>
    <row r="2" spans="1:15" x14ac:dyDescent="0.2">
      <c r="A2" s="128" t="s">
        <v>305</v>
      </c>
      <c r="I2" s="121" t="s">
        <v>54</v>
      </c>
      <c r="K2" s="121">
        <v>2013</v>
      </c>
      <c r="N2" s="121" t="s">
        <v>74</v>
      </c>
      <c r="O2" s="121" t="s">
        <v>74</v>
      </c>
    </row>
    <row r="3" spans="1:15" x14ac:dyDescent="0.2">
      <c r="A3" s="128" t="s">
        <v>306</v>
      </c>
      <c r="I3" s="121" t="s">
        <v>55</v>
      </c>
      <c r="K3" s="121">
        <v>2014</v>
      </c>
      <c r="N3" s="121" t="s">
        <v>75</v>
      </c>
      <c r="O3" s="121" t="s">
        <v>75</v>
      </c>
    </row>
    <row r="4" spans="1:15" x14ac:dyDescent="0.2">
      <c r="A4" s="128" t="s">
        <v>308</v>
      </c>
      <c r="K4" s="121">
        <v>2015</v>
      </c>
      <c r="N4" s="121" t="s">
        <v>76</v>
      </c>
      <c r="O4" s="121" t="s">
        <v>76</v>
      </c>
    </row>
    <row r="5" spans="1:15" x14ac:dyDescent="0.2">
      <c r="A5" s="128" t="s">
        <v>287</v>
      </c>
      <c r="I5" s="121" t="s">
        <v>274</v>
      </c>
      <c r="K5" s="121">
        <v>2016</v>
      </c>
      <c r="N5" s="121" t="s">
        <v>279</v>
      </c>
      <c r="O5" s="121" t="s">
        <v>279</v>
      </c>
    </row>
    <row r="6" spans="1:15" x14ac:dyDescent="0.2">
      <c r="A6" s="128" t="s">
        <v>291</v>
      </c>
      <c r="I6" s="129" t="s">
        <v>82</v>
      </c>
      <c r="K6" s="121">
        <v>2017</v>
      </c>
      <c r="O6" s="121" t="s">
        <v>273</v>
      </c>
    </row>
    <row r="7" spans="1:15" x14ac:dyDescent="0.2">
      <c r="A7" s="128" t="s">
        <v>309</v>
      </c>
      <c r="I7" s="129" t="s">
        <v>83</v>
      </c>
      <c r="K7" s="121">
        <v>2018</v>
      </c>
      <c r="O7" s="121" t="s">
        <v>77</v>
      </c>
    </row>
    <row r="8" spans="1:15" x14ac:dyDescent="0.2">
      <c r="A8" s="128" t="s">
        <v>310</v>
      </c>
      <c r="I8" s="129" t="s">
        <v>84</v>
      </c>
      <c r="O8" s="121" t="s">
        <v>78</v>
      </c>
    </row>
    <row r="9" spans="1:15" x14ac:dyDescent="0.2">
      <c r="A9" s="202" t="s">
        <v>307</v>
      </c>
      <c r="I9" s="129" t="s">
        <v>85</v>
      </c>
      <c r="K9" s="121" t="s">
        <v>275</v>
      </c>
    </row>
    <row r="10" spans="1:15" x14ac:dyDescent="0.2">
      <c r="A10" s="128"/>
      <c r="I10" s="129" t="s">
        <v>86</v>
      </c>
      <c r="K10" s="121">
        <v>2016</v>
      </c>
    </row>
    <row r="11" spans="1:15" x14ac:dyDescent="0.2">
      <c r="A11" s="128"/>
      <c r="I11" s="129" t="s">
        <v>87</v>
      </c>
      <c r="K11" s="121">
        <v>2017</v>
      </c>
      <c r="O11" s="121" t="s">
        <v>272</v>
      </c>
    </row>
    <row r="12" spans="1:15" x14ac:dyDescent="0.2">
      <c r="I12" s="129" t="s">
        <v>88</v>
      </c>
      <c r="K12" s="121">
        <v>2018</v>
      </c>
      <c r="O12" s="121" t="s">
        <v>285</v>
      </c>
    </row>
    <row r="13" spans="1:15" x14ac:dyDescent="0.2">
      <c r="A13" s="202"/>
      <c r="I13" s="129" t="s">
        <v>89</v>
      </c>
      <c r="K13" s="121">
        <v>2019</v>
      </c>
      <c r="O13" s="121" t="s">
        <v>286</v>
      </c>
    </row>
    <row r="14" spans="1:15" x14ac:dyDescent="0.2">
      <c r="I14" s="129" t="s">
        <v>90</v>
      </c>
      <c r="K14" s="121">
        <v>2020</v>
      </c>
    </row>
    <row r="15" spans="1:15" x14ac:dyDescent="0.2">
      <c r="A15" s="127" t="s">
        <v>272</v>
      </c>
      <c r="I15" s="129" t="s">
        <v>91</v>
      </c>
      <c r="K15" s="121">
        <v>2021</v>
      </c>
    </row>
    <row r="16" spans="1:15" x14ac:dyDescent="0.2">
      <c r="A16" s="128" t="s">
        <v>3</v>
      </c>
      <c r="I16" s="129" t="s">
        <v>92</v>
      </c>
    </row>
    <row r="17" spans="1:11" x14ac:dyDescent="0.2">
      <c r="A17" s="128" t="s">
        <v>4</v>
      </c>
      <c r="I17" s="129" t="s">
        <v>93</v>
      </c>
      <c r="K17" s="121" t="s">
        <v>273</v>
      </c>
    </row>
    <row r="18" spans="1:11" x14ac:dyDescent="0.2">
      <c r="A18" s="128" t="s">
        <v>16</v>
      </c>
      <c r="K18" s="121" t="s">
        <v>79</v>
      </c>
    </row>
    <row r="19" spans="1:11" x14ac:dyDescent="0.2">
      <c r="A19" s="128" t="s">
        <v>17</v>
      </c>
      <c r="I19" s="121" t="s">
        <v>274</v>
      </c>
      <c r="K19" s="121" t="s">
        <v>80</v>
      </c>
    </row>
    <row r="20" spans="1:11" x14ac:dyDescent="0.2">
      <c r="A20" s="128" t="s">
        <v>5</v>
      </c>
      <c r="I20" s="121" t="s">
        <v>82</v>
      </c>
    </row>
    <row r="21" spans="1:11" x14ac:dyDescent="0.2">
      <c r="A21" s="128" t="s">
        <v>18</v>
      </c>
      <c r="I21" s="121" t="s">
        <v>83</v>
      </c>
      <c r="K21" s="121" t="s">
        <v>273</v>
      </c>
    </row>
    <row r="22" spans="1:11" x14ac:dyDescent="0.2">
      <c r="A22" s="128" t="s">
        <v>19</v>
      </c>
      <c r="I22" s="121" t="s">
        <v>84</v>
      </c>
      <c r="K22" s="121" t="s">
        <v>80</v>
      </c>
    </row>
    <row r="23" spans="1:11" x14ac:dyDescent="0.2">
      <c r="I23" s="121" t="s">
        <v>85</v>
      </c>
      <c r="K23" s="121" t="s">
        <v>81</v>
      </c>
    </row>
    <row r="24" spans="1:11" x14ac:dyDescent="0.2">
      <c r="A24" s="130" t="s">
        <v>273</v>
      </c>
      <c r="I24" s="121" t="s">
        <v>86</v>
      </c>
    </row>
    <row r="25" spans="1:11" x14ac:dyDescent="0.2">
      <c r="A25" s="130" t="s">
        <v>46</v>
      </c>
      <c r="I25" s="121" t="s">
        <v>87</v>
      </c>
      <c r="K25" s="121" t="s">
        <v>273</v>
      </c>
    </row>
    <row r="26" spans="1:11" x14ac:dyDescent="0.2">
      <c r="A26" s="130" t="s">
        <v>47</v>
      </c>
      <c r="I26" s="121" t="s">
        <v>88</v>
      </c>
      <c r="K26" s="121" t="s">
        <v>56</v>
      </c>
    </row>
    <row r="27" spans="1:11" x14ac:dyDescent="0.2">
      <c r="A27" s="130" t="s">
        <v>48</v>
      </c>
      <c r="I27" s="121" t="s">
        <v>89</v>
      </c>
      <c r="K27" s="121" t="s">
        <v>57</v>
      </c>
    </row>
    <row r="28" spans="1:11" x14ac:dyDescent="0.2">
      <c r="A28" s="130" t="s">
        <v>284</v>
      </c>
      <c r="I28" s="121" t="s">
        <v>90</v>
      </c>
      <c r="K28" s="121" t="s">
        <v>58</v>
      </c>
    </row>
    <row r="29" spans="1:11" x14ac:dyDescent="0.2">
      <c r="I29" s="121" t="s">
        <v>91</v>
      </c>
      <c r="K29" s="121" t="s">
        <v>288</v>
      </c>
    </row>
    <row r="30" spans="1:11" x14ac:dyDescent="0.2">
      <c r="A30" s="130" t="s">
        <v>273</v>
      </c>
      <c r="I30" s="121" t="s">
        <v>92</v>
      </c>
    </row>
    <row r="31" spans="1:11" x14ac:dyDescent="0.2">
      <c r="A31" s="130" t="s">
        <v>325</v>
      </c>
      <c r="I31" s="121" t="s">
        <v>93</v>
      </c>
      <c r="K31" s="121" t="s">
        <v>272</v>
      </c>
    </row>
    <row r="32" spans="1:11" x14ac:dyDescent="0.2">
      <c r="A32" s="130" t="s">
        <v>326</v>
      </c>
      <c r="K32" s="121" t="s">
        <v>335</v>
      </c>
    </row>
    <row r="33" spans="1:11" x14ac:dyDescent="0.2">
      <c r="A33" s="130" t="s">
        <v>327</v>
      </c>
      <c r="K33" s="121" t="s">
        <v>336</v>
      </c>
    </row>
    <row r="34" spans="1:11" x14ac:dyDescent="0.2">
      <c r="A34" s="130" t="s">
        <v>328</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Form</vt:lpstr>
      <vt:lpstr>Blank</vt:lpstr>
      <vt:lpstr>Sheet3</vt:lpstr>
      <vt:lpstr>Drop-Down Selections</vt:lpstr>
    </vt:vector>
  </TitlesOfParts>
  <Company>The University of North Carolina at Chapel Hill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 User</dc:creator>
  <cp:lastModifiedBy>Microsoft Office User</cp:lastModifiedBy>
  <cp:lastPrinted>2018-11-07T21:01:11Z</cp:lastPrinted>
  <dcterms:created xsi:type="dcterms:W3CDTF">2011-08-31T12:25:10Z</dcterms:created>
  <dcterms:modified xsi:type="dcterms:W3CDTF">2018-11-09T17:05:31Z</dcterms:modified>
</cp:coreProperties>
</file>